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bbca90d53955ecd/Documentos/CO CREA/INIVITACIONES PUBLICACIONES COCREA 2025/VF BOLETERIA INVITACION 001/"/>
    </mc:Choice>
  </mc:AlternateContent>
  <xr:revisionPtr revIDLastSave="1" documentId="13_ncr:1_{1D108FD1-9D8A-4268-AD3D-143C3818B206}" xr6:coauthVersionLast="47" xr6:coauthVersionMax="47" xr10:uidLastSave="{79C3FBA2-DE65-4C25-92B9-0D65F46AB881}"/>
  <bookViews>
    <workbookView xWindow="-108" yWindow="-108" windowWidth="23256" windowHeight="12576" xr2:uid="{00000000-000D-0000-FFFF-FFFF00000000}"/>
  </bookViews>
  <sheets>
    <sheet name="Resumen" sheetId="1" r:id="rId1"/>
    <sheet name="Detalle por Teatro" sheetId="2" r:id="rId2"/>
    <sheet name="Consolidado por tipo de formato" sheetId="3" r:id="rId3"/>
    <sheet name="SALAS" sheetId="4" r:id="rId4"/>
  </sheets>
  <calcPr calcId="191029"/>
  <pivotCaches>
    <pivotCache cacheId="3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XOMzckwU4O5M8f70HcSO6dtx7pPjArhz8NakGxwVB9s="/>
    </ext>
  </extLst>
</workbook>
</file>

<file path=xl/calcChain.xml><?xml version="1.0" encoding="utf-8"?>
<calcChain xmlns="http://schemas.openxmlformats.org/spreadsheetml/2006/main">
  <c r="E28" i="4" l="1"/>
  <c r="D28" i="4"/>
  <c r="C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G5" i="4"/>
  <c r="H63" i="2"/>
  <c r="K63" i="2" s="1"/>
  <c r="G63" i="2"/>
  <c r="J63" i="2" s="1"/>
  <c r="F63" i="2"/>
  <c r="I63" i="2" s="1"/>
  <c r="P63" i="2" s="1"/>
  <c r="H62" i="2"/>
  <c r="K62" i="2" s="1"/>
  <c r="G62" i="2"/>
  <c r="J62" i="2" s="1"/>
  <c r="F62" i="2"/>
  <c r="I62" i="2" s="1"/>
  <c r="P62" i="2" s="1"/>
  <c r="H61" i="2"/>
  <c r="K61" i="2" s="1"/>
  <c r="G61" i="2"/>
  <c r="J61" i="2" s="1"/>
  <c r="Q61" i="2" s="1"/>
  <c r="F61" i="2"/>
  <c r="H60" i="2"/>
  <c r="K60" i="2" s="1"/>
  <c r="G60" i="2"/>
  <c r="J60" i="2" s="1"/>
  <c r="F60" i="2"/>
  <c r="H59" i="2"/>
  <c r="K59" i="2" s="1"/>
  <c r="G59" i="2"/>
  <c r="J59" i="2" s="1"/>
  <c r="F59" i="2"/>
  <c r="I59" i="2" s="1"/>
  <c r="P59" i="2" s="1"/>
  <c r="H58" i="2"/>
  <c r="K58" i="2" s="1"/>
  <c r="G58" i="2"/>
  <c r="J58" i="2" s="1"/>
  <c r="F58" i="2"/>
  <c r="I58" i="2" s="1"/>
  <c r="P58" i="2" s="1"/>
  <c r="H57" i="2"/>
  <c r="K57" i="2" s="1"/>
  <c r="G57" i="2"/>
  <c r="J57" i="2" s="1"/>
  <c r="F57" i="2"/>
  <c r="H56" i="2"/>
  <c r="K56" i="2" s="1"/>
  <c r="G56" i="2"/>
  <c r="J56" i="2" s="1"/>
  <c r="F56" i="2"/>
  <c r="I56" i="2" s="1"/>
  <c r="P56" i="2" s="1"/>
  <c r="H55" i="2"/>
  <c r="K55" i="2" s="1"/>
  <c r="G55" i="2"/>
  <c r="J55" i="2" s="1"/>
  <c r="F55" i="2"/>
  <c r="H54" i="2"/>
  <c r="K54" i="2" s="1"/>
  <c r="G54" i="2"/>
  <c r="J54" i="2" s="1"/>
  <c r="F54" i="2"/>
  <c r="I54" i="2" s="1"/>
  <c r="P54" i="2" s="1"/>
  <c r="H53" i="2"/>
  <c r="K53" i="2" s="1"/>
  <c r="G53" i="2"/>
  <c r="F53" i="2"/>
  <c r="I53" i="2" s="1"/>
  <c r="P53" i="2" s="1"/>
  <c r="H52" i="2"/>
  <c r="K52" i="2" s="1"/>
  <c r="G52" i="2"/>
  <c r="J52" i="2" s="1"/>
  <c r="F52" i="2"/>
  <c r="I52" i="2" s="1"/>
  <c r="P52" i="2" s="1"/>
  <c r="H51" i="2"/>
  <c r="G51" i="2"/>
  <c r="J51" i="2" s="1"/>
  <c r="F51" i="2"/>
  <c r="I51" i="2" s="1"/>
  <c r="P51" i="2" s="1"/>
  <c r="H50" i="2"/>
  <c r="K50" i="2" s="1"/>
  <c r="G50" i="2"/>
  <c r="J50" i="2" s="1"/>
  <c r="F50" i="2"/>
  <c r="H49" i="2"/>
  <c r="K49" i="2" s="1"/>
  <c r="G49" i="2"/>
  <c r="J49" i="2" s="1"/>
  <c r="F49" i="2"/>
  <c r="I49" i="2" s="1"/>
  <c r="P49" i="2" s="1"/>
  <c r="H48" i="2"/>
  <c r="K48" i="2" s="1"/>
  <c r="G48" i="2"/>
  <c r="J48" i="2" s="1"/>
  <c r="Q48" i="2" s="1"/>
  <c r="F48" i="2"/>
  <c r="I48" i="2" s="1"/>
  <c r="P48" i="2" s="1"/>
  <c r="H47" i="2"/>
  <c r="K47" i="2" s="1"/>
  <c r="G47" i="2"/>
  <c r="F47" i="2"/>
  <c r="I47" i="2" s="1"/>
  <c r="P47" i="2" s="1"/>
  <c r="H46" i="2"/>
  <c r="K46" i="2" s="1"/>
  <c r="G46" i="2"/>
  <c r="J46" i="2" s="1"/>
  <c r="F46" i="2"/>
  <c r="H45" i="2"/>
  <c r="K45" i="2" s="1"/>
  <c r="G45" i="2"/>
  <c r="J45" i="2" s="1"/>
  <c r="F45" i="2"/>
  <c r="H44" i="2"/>
  <c r="K44" i="2" s="1"/>
  <c r="G44" i="2"/>
  <c r="F44" i="2"/>
  <c r="I44" i="2" s="1"/>
  <c r="P44" i="2" s="1"/>
  <c r="H43" i="2"/>
  <c r="K43" i="2" s="1"/>
  <c r="G43" i="2"/>
  <c r="J43" i="2" s="1"/>
  <c r="F43" i="2"/>
  <c r="I43" i="2" s="1"/>
  <c r="P43" i="2" s="1"/>
  <c r="H42" i="2"/>
  <c r="K42" i="2" s="1"/>
  <c r="G42" i="2"/>
  <c r="J42" i="2" s="1"/>
  <c r="F42" i="2"/>
  <c r="H41" i="2"/>
  <c r="G41" i="2"/>
  <c r="J41" i="2" s="1"/>
  <c r="F41" i="2"/>
  <c r="I41" i="2" s="1"/>
  <c r="P41" i="2" s="1"/>
  <c r="H40" i="2"/>
  <c r="K40" i="2" s="1"/>
  <c r="G40" i="2"/>
  <c r="J40" i="2" s="1"/>
  <c r="F40" i="2"/>
  <c r="H39" i="2"/>
  <c r="K39" i="2" s="1"/>
  <c r="G39" i="2"/>
  <c r="J39" i="2" s="1"/>
  <c r="F39" i="2"/>
  <c r="I39" i="2" s="1"/>
  <c r="P39" i="2" s="1"/>
  <c r="H38" i="2"/>
  <c r="K38" i="2" s="1"/>
  <c r="G38" i="2"/>
  <c r="J38" i="2" s="1"/>
  <c r="F38" i="2"/>
  <c r="I38" i="2" s="1"/>
  <c r="P38" i="2" s="1"/>
  <c r="H37" i="2"/>
  <c r="K37" i="2" s="1"/>
  <c r="G37" i="2"/>
  <c r="J37" i="2" s="1"/>
  <c r="F37" i="2"/>
  <c r="L37" i="2" s="1"/>
  <c r="H36" i="2"/>
  <c r="K36" i="2" s="1"/>
  <c r="G36" i="2"/>
  <c r="F36" i="2"/>
  <c r="I36" i="2" s="1"/>
  <c r="P36" i="2" s="1"/>
  <c r="H35" i="2"/>
  <c r="K35" i="2" s="1"/>
  <c r="G35" i="2"/>
  <c r="J35" i="2" s="1"/>
  <c r="F35" i="2"/>
  <c r="I35" i="2" s="1"/>
  <c r="P35" i="2" s="1"/>
  <c r="H34" i="2"/>
  <c r="K34" i="2" s="1"/>
  <c r="G34" i="2"/>
  <c r="J34" i="2" s="1"/>
  <c r="Q34" i="2" s="1"/>
  <c r="F34" i="2"/>
  <c r="H33" i="2"/>
  <c r="K33" i="2" s="1"/>
  <c r="G33" i="2"/>
  <c r="J33" i="2" s="1"/>
  <c r="F33" i="2"/>
  <c r="L33" i="2" s="1"/>
  <c r="Z33" i="2" s="1"/>
  <c r="H32" i="2"/>
  <c r="K32" i="2" s="1"/>
  <c r="G32" i="2"/>
  <c r="J32" i="2" s="1"/>
  <c r="F32" i="2"/>
  <c r="H31" i="2"/>
  <c r="K31" i="2" s="1"/>
  <c r="G31" i="2"/>
  <c r="J31" i="2" s="1"/>
  <c r="F31" i="2"/>
  <c r="I31" i="2" s="1"/>
  <c r="P31" i="2" s="1"/>
  <c r="H30" i="2"/>
  <c r="K30" i="2" s="1"/>
  <c r="G30" i="2"/>
  <c r="J30" i="2" s="1"/>
  <c r="F30" i="2"/>
  <c r="I30" i="2" s="1"/>
  <c r="P30" i="2" s="1"/>
  <c r="H29" i="2"/>
  <c r="K29" i="2" s="1"/>
  <c r="G29" i="2"/>
  <c r="J29" i="2" s="1"/>
  <c r="F29" i="2"/>
  <c r="I29" i="2" s="1"/>
  <c r="P29" i="2" s="1"/>
  <c r="H28" i="2"/>
  <c r="K28" i="2" s="1"/>
  <c r="G28" i="2"/>
  <c r="J28" i="2" s="1"/>
  <c r="F28" i="2"/>
  <c r="H27" i="2"/>
  <c r="K27" i="2" s="1"/>
  <c r="G27" i="2"/>
  <c r="J27" i="2" s="1"/>
  <c r="F27" i="2"/>
  <c r="I27" i="2" s="1"/>
  <c r="P27" i="2" s="1"/>
  <c r="H26" i="2"/>
  <c r="K26" i="2" s="1"/>
  <c r="G26" i="2"/>
  <c r="J26" i="2" s="1"/>
  <c r="F26" i="2"/>
  <c r="H25" i="2"/>
  <c r="K25" i="2" s="1"/>
  <c r="G25" i="2"/>
  <c r="J25" i="2" s="1"/>
  <c r="F25" i="2"/>
  <c r="I25" i="2" s="1"/>
  <c r="P25" i="2" s="1"/>
  <c r="H24" i="2"/>
  <c r="K24" i="2" s="1"/>
  <c r="G24" i="2"/>
  <c r="J24" i="2" s="1"/>
  <c r="F24" i="2"/>
  <c r="I24" i="2" s="1"/>
  <c r="P24" i="2" s="1"/>
  <c r="H23" i="2"/>
  <c r="K23" i="2" s="1"/>
  <c r="G23" i="2"/>
  <c r="J23" i="2" s="1"/>
  <c r="F23" i="2"/>
  <c r="I23" i="2" s="1"/>
  <c r="P23" i="2" s="1"/>
  <c r="H22" i="2"/>
  <c r="K22" i="2" s="1"/>
  <c r="G22" i="2"/>
  <c r="F22" i="2"/>
  <c r="D22" i="2"/>
  <c r="I22" i="2" s="1"/>
  <c r="P22" i="2" s="1"/>
  <c r="H21" i="2"/>
  <c r="K21" i="2" s="1"/>
  <c r="G21" i="2"/>
  <c r="J21" i="2" s="1"/>
  <c r="F21" i="2"/>
  <c r="I21" i="2" s="1"/>
  <c r="P21" i="2" s="1"/>
  <c r="H20" i="2"/>
  <c r="G20" i="2"/>
  <c r="J20" i="2" s="1"/>
  <c r="F20" i="2"/>
  <c r="I20" i="2" s="1"/>
  <c r="P20" i="2" s="1"/>
  <c r="H19" i="2"/>
  <c r="K19" i="2" s="1"/>
  <c r="G19" i="2"/>
  <c r="J19" i="2" s="1"/>
  <c r="Q19" i="2" s="1"/>
  <c r="F19" i="2"/>
  <c r="H18" i="2"/>
  <c r="K18" i="2" s="1"/>
  <c r="G18" i="2"/>
  <c r="J18" i="2" s="1"/>
  <c r="F18" i="2"/>
  <c r="I18" i="2" s="1"/>
  <c r="P18" i="2" s="1"/>
  <c r="H17" i="2"/>
  <c r="K17" i="2" s="1"/>
  <c r="G17" i="2"/>
  <c r="J17" i="2" s="1"/>
  <c r="Q17" i="2" s="1"/>
  <c r="F17" i="2"/>
  <c r="I17" i="2" s="1"/>
  <c r="P17" i="2" s="1"/>
  <c r="H16" i="2"/>
  <c r="K16" i="2" s="1"/>
  <c r="G16" i="2"/>
  <c r="F16" i="2"/>
  <c r="I16" i="2" s="1"/>
  <c r="P16" i="2" s="1"/>
  <c r="H15" i="2"/>
  <c r="K15" i="2" s="1"/>
  <c r="G15" i="2"/>
  <c r="J15" i="2" s="1"/>
  <c r="Q15" i="2" s="1"/>
  <c r="F15" i="2"/>
  <c r="L15" i="2" s="1"/>
  <c r="S15" i="2" s="1"/>
  <c r="H14" i="2"/>
  <c r="K14" i="2" s="1"/>
  <c r="G14" i="2"/>
  <c r="J14" i="2" s="1"/>
  <c r="F14" i="2"/>
  <c r="I14" i="2" s="1"/>
  <c r="P14" i="2" s="1"/>
  <c r="H13" i="2"/>
  <c r="K13" i="2" s="1"/>
  <c r="G13" i="2"/>
  <c r="J13" i="2" s="1"/>
  <c r="F13" i="2"/>
  <c r="H12" i="2"/>
  <c r="K12" i="2" s="1"/>
  <c r="G12" i="2"/>
  <c r="F12" i="2"/>
  <c r="I12" i="2" s="1"/>
  <c r="P12" i="2" s="1"/>
  <c r="H11" i="2"/>
  <c r="K11" i="2" s="1"/>
  <c r="G11" i="2"/>
  <c r="J11" i="2" s="1"/>
  <c r="F11" i="2"/>
  <c r="I11" i="2" s="1"/>
  <c r="P11" i="2" s="1"/>
  <c r="H10" i="2"/>
  <c r="K10" i="2" s="1"/>
  <c r="G10" i="2"/>
  <c r="J10" i="2" s="1"/>
  <c r="F10" i="2"/>
  <c r="I10" i="2" s="1"/>
  <c r="P10" i="2" s="1"/>
  <c r="H9" i="2"/>
  <c r="K9" i="2" s="1"/>
  <c r="G9" i="2"/>
  <c r="J9" i="2" s="1"/>
  <c r="Q9" i="2" s="1"/>
  <c r="F9" i="2"/>
  <c r="I9" i="2" s="1"/>
  <c r="P9" i="2" s="1"/>
  <c r="H8" i="2"/>
  <c r="K8" i="2" s="1"/>
  <c r="G8" i="2"/>
  <c r="F8" i="2"/>
  <c r="I8" i="2" s="1"/>
  <c r="P8" i="2" s="1"/>
  <c r="H7" i="2"/>
  <c r="K7" i="2" s="1"/>
  <c r="G7" i="2"/>
  <c r="J7" i="2" s="1"/>
  <c r="F7" i="2"/>
  <c r="L7" i="2" s="1"/>
  <c r="S7" i="2" s="1"/>
  <c r="H6" i="2"/>
  <c r="K6" i="2" s="1"/>
  <c r="G6" i="2"/>
  <c r="J6" i="2" s="1"/>
  <c r="F6" i="2"/>
  <c r="I6" i="2" s="1"/>
  <c r="P6" i="2" s="1"/>
  <c r="H5" i="2"/>
  <c r="K5" i="2" s="1"/>
  <c r="G5" i="2"/>
  <c r="J5" i="2" s="1"/>
  <c r="F5" i="2"/>
  <c r="B7" i="1"/>
  <c r="B8" i="1" s="1"/>
  <c r="B9" i="1" s="1"/>
  <c r="B4" i="1"/>
  <c r="B5" i="1" s="1"/>
  <c r="B6" i="1" s="1"/>
  <c r="Z7" i="2" l="1"/>
  <c r="Q31" i="2"/>
  <c r="Q43" i="2"/>
  <c r="L5" i="2"/>
  <c r="L13" i="2"/>
  <c r="Z13" i="2" s="1"/>
  <c r="L28" i="2"/>
  <c r="S28" i="2" s="1"/>
  <c r="Q54" i="2"/>
  <c r="R54" i="2" s="1"/>
  <c r="Q58" i="2"/>
  <c r="R58" i="2" s="1"/>
  <c r="Q45" i="2"/>
  <c r="Q5" i="2"/>
  <c r="Q25" i="2"/>
  <c r="R25" i="2" s="1"/>
  <c r="Q32" i="2"/>
  <c r="L53" i="2"/>
  <c r="V53" i="2" s="1"/>
  <c r="Q11" i="2"/>
  <c r="R11" i="2" s="1"/>
  <c r="Q27" i="2"/>
  <c r="R27" i="2" s="1"/>
  <c r="Q33" i="2"/>
  <c r="Q23" i="2"/>
  <c r="R23" i="2" s="1"/>
  <c r="L51" i="2"/>
  <c r="Z51" i="2" s="1"/>
  <c r="Q26" i="2"/>
  <c r="Q28" i="2"/>
  <c r="I28" i="2"/>
  <c r="P28" i="2" s="1"/>
  <c r="L48" i="2"/>
  <c r="S48" i="2" s="1"/>
  <c r="V15" i="2"/>
  <c r="Q24" i="2"/>
  <c r="R24" i="2" s="1"/>
  <c r="Y24" i="2" s="1"/>
  <c r="L27" i="2"/>
  <c r="L32" i="2"/>
  <c r="S32" i="2" s="1"/>
  <c r="L44" i="2"/>
  <c r="Z44" i="2" s="1"/>
  <c r="I15" i="2"/>
  <c r="P15" i="2" s="1"/>
  <c r="R15" i="2" s="1"/>
  <c r="Q7" i="2"/>
  <c r="R7" i="2" s="1"/>
  <c r="Q13" i="2"/>
  <c r="L19" i="2"/>
  <c r="S19" i="2" s="1"/>
  <c r="L52" i="2"/>
  <c r="R31" i="2"/>
  <c r="Y31" i="2" s="1"/>
  <c r="Q42" i="2"/>
  <c r="Q52" i="2"/>
  <c r="R52" i="2" s="1"/>
  <c r="Q57" i="2"/>
  <c r="Q10" i="2"/>
  <c r="R10" i="2" s="1"/>
  <c r="Y10" i="2" s="1"/>
  <c r="Q29" i="2"/>
  <c r="R29" i="2" s="1"/>
  <c r="T29" i="2" s="1"/>
  <c r="Q21" i="2"/>
  <c r="R21" i="2" s="1"/>
  <c r="L47" i="2"/>
  <c r="K51" i="2"/>
  <c r="Q51" i="2" s="1"/>
  <c r="R51" i="2" s="1"/>
  <c r="R9" i="2"/>
  <c r="U9" i="2" s="1"/>
  <c r="L20" i="2"/>
  <c r="Z20" i="2" s="1"/>
  <c r="Q50" i="2"/>
  <c r="L21" i="2"/>
  <c r="V21" i="2" s="1"/>
  <c r="S33" i="2"/>
  <c r="Q6" i="2"/>
  <c r="R6" i="2" s="1"/>
  <c r="AA6" i="2" s="1"/>
  <c r="V7" i="2"/>
  <c r="I13" i="2"/>
  <c r="P13" i="2" s="1"/>
  <c r="L17" i="2"/>
  <c r="Z17" i="2" s="1"/>
  <c r="L31" i="2"/>
  <c r="I32" i="2"/>
  <c r="P32" i="2" s="1"/>
  <c r="Q46" i="2"/>
  <c r="L62" i="2"/>
  <c r="S62" i="2" s="1"/>
  <c r="Q55" i="2"/>
  <c r="Q60" i="2"/>
  <c r="G28" i="4"/>
  <c r="R17" i="2"/>
  <c r="W17" i="2" s="1"/>
  <c r="I19" i="2"/>
  <c r="P19" i="2" s="1"/>
  <c r="R19" i="2" s="1"/>
  <c r="J53" i="2"/>
  <c r="Q53" i="2" s="1"/>
  <c r="R53" i="2" s="1"/>
  <c r="L9" i="2"/>
  <c r="S9" i="2" s="1"/>
  <c r="L49" i="2"/>
  <c r="S49" i="2" s="1"/>
  <c r="J44" i="2"/>
  <c r="Q44" i="2" s="1"/>
  <c r="R44" i="2" s="1"/>
  <c r="I37" i="2"/>
  <c r="P37" i="2" s="1"/>
  <c r="Q56" i="2"/>
  <c r="R56" i="2" s="1"/>
  <c r="Z15" i="2"/>
  <c r="Q40" i="2"/>
  <c r="J47" i="2"/>
  <c r="Q47" i="2" s="1"/>
  <c r="R47" i="2" s="1"/>
  <c r="L11" i="2"/>
  <c r="L30" i="2"/>
  <c r="S30" i="2" s="1"/>
  <c r="I33" i="2"/>
  <c r="P33" i="2" s="1"/>
  <c r="I5" i="2"/>
  <c r="P5" i="2" s="1"/>
  <c r="I7" i="2"/>
  <c r="P7" i="2" s="1"/>
  <c r="AA10" i="2"/>
  <c r="L6" i="2"/>
  <c r="L10" i="2"/>
  <c r="I26" i="2"/>
  <c r="P26" i="2" s="1"/>
  <c r="R26" i="2" s="1"/>
  <c r="L26" i="2"/>
  <c r="S5" i="2"/>
  <c r="V5" i="2"/>
  <c r="Z5" i="2"/>
  <c r="J8" i="2"/>
  <c r="Q8" i="2" s="1"/>
  <c r="R8" i="2" s="1"/>
  <c r="L8" i="2"/>
  <c r="J12" i="2"/>
  <c r="Q12" i="2" s="1"/>
  <c r="R12" i="2" s="1"/>
  <c r="L12" i="2"/>
  <c r="V13" i="2"/>
  <c r="S13" i="2"/>
  <c r="L14" i="2"/>
  <c r="J36" i="2"/>
  <c r="Q36" i="2" s="1"/>
  <c r="R36" i="2" s="1"/>
  <c r="L36" i="2"/>
  <c r="I42" i="2"/>
  <c r="P42" i="2" s="1"/>
  <c r="L42" i="2"/>
  <c r="L16" i="2"/>
  <c r="J16" i="2"/>
  <c r="Q16" i="2" s="1"/>
  <c r="R16" i="2" s="1"/>
  <c r="L22" i="2"/>
  <c r="J22" i="2"/>
  <c r="Q22" i="2" s="1"/>
  <c r="R22" i="2" s="1"/>
  <c r="S37" i="2"/>
  <c r="Z37" i="2"/>
  <c r="V37" i="2"/>
  <c r="L55" i="2"/>
  <c r="I55" i="2"/>
  <c r="P55" i="2" s="1"/>
  <c r="Q14" i="2"/>
  <c r="R14" i="2" s="1"/>
  <c r="K20" i="2"/>
  <c r="Q20" i="2" s="1"/>
  <c r="R20" i="2" s="1"/>
  <c r="Q18" i="2"/>
  <c r="R18" i="2" s="1"/>
  <c r="L41" i="2"/>
  <c r="K41" i="2"/>
  <c r="Q41" i="2" s="1"/>
  <c r="R41" i="2" s="1"/>
  <c r="L29" i="2"/>
  <c r="Q30" i="2"/>
  <c r="R30" i="2" s="1"/>
  <c r="L18" i="2"/>
  <c r="I45" i="2"/>
  <c r="P45" i="2" s="1"/>
  <c r="L45" i="2"/>
  <c r="R62" i="2"/>
  <c r="I34" i="2"/>
  <c r="P34" i="2" s="1"/>
  <c r="R34" i="2" s="1"/>
  <c r="L34" i="2"/>
  <c r="L23" i="2"/>
  <c r="Q35" i="2"/>
  <c r="R35" i="2" s="1"/>
  <c r="Q37" i="2"/>
  <c r="I57" i="2"/>
  <c r="P57" i="2" s="1"/>
  <c r="R57" i="2" s="1"/>
  <c r="L57" i="2"/>
  <c r="V49" i="2"/>
  <c r="L24" i="2"/>
  <c r="V33" i="2"/>
  <c r="V51" i="2"/>
  <c r="S51" i="2"/>
  <c r="V52" i="2"/>
  <c r="Z52" i="2"/>
  <c r="S52" i="2"/>
  <c r="Q59" i="2"/>
  <c r="R59" i="2" s="1"/>
  <c r="L25" i="2"/>
  <c r="L43" i="2"/>
  <c r="R48" i="2"/>
  <c r="Z53" i="2"/>
  <c r="I46" i="2"/>
  <c r="P46" i="2" s="1"/>
  <c r="L46" i="2"/>
  <c r="L35" i="2"/>
  <c r="Q38" i="2"/>
  <c r="R38" i="2" s="1"/>
  <c r="Q39" i="2"/>
  <c r="R39" i="2" s="1"/>
  <c r="R43" i="2"/>
  <c r="Q49" i="2"/>
  <c r="R49" i="2" s="1"/>
  <c r="L39" i="2"/>
  <c r="I60" i="2"/>
  <c r="P60" i="2" s="1"/>
  <c r="L60" i="2"/>
  <c r="I61" i="2"/>
  <c r="P61" i="2" s="1"/>
  <c r="R61" i="2" s="1"/>
  <c r="L61" i="2"/>
  <c r="I40" i="2"/>
  <c r="P40" i="2" s="1"/>
  <c r="L40" i="2"/>
  <c r="I50" i="2"/>
  <c r="P50" i="2" s="1"/>
  <c r="L50" i="2"/>
  <c r="L59" i="2"/>
  <c r="L56" i="2"/>
  <c r="Q63" i="2"/>
  <c r="R63" i="2" s="1"/>
  <c r="L58" i="2"/>
  <c r="L38" i="2"/>
  <c r="L54" i="2"/>
  <c r="Q62" i="2"/>
  <c r="L63" i="2"/>
  <c r="W25" i="2" l="1"/>
  <c r="AA25" i="2"/>
  <c r="Y58" i="2"/>
  <c r="AB58" i="2" s="1"/>
  <c r="AA58" i="2"/>
  <c r="W58" i="2"/>
  <c r="U58" i="2"/>
  <c r="S21" i="2"/>
  <c r="V30" i="2"/>
  <c r="Z30" i="2"/>
  <c r="Z48" i="2"/>
  <c r="R32" i="2"/>
  <c r="Y32" i="2" s="1"/>
  <c r="R60" i="2"/>
  <c r="T60" i="2" s="1"/>
  <c r="R45" i="2"/>
  <c r="W45" i="2" s="1"/>
  <c r="V28" i="2"/>
  <c r="T6" i="2"/>
  <c r="Z21" i="2"/>
  <c r="W6" i="2"/>
  <c r="Z28" i="2"/>
  <c r="R13" i="2"/>
  <c r="Y13" i="2" s="1"/>
  <c r="R5" i="2"/>
  <c r="U5" i="2" s="1"/>
  <c r="W23" i="2"/>
  <c r="U23" i="2"/>
  <c r="AA24" i="2"/>
  <c r="AB24" i="2" s="1"/>
  <c r="S20" i="2"/>
  <c r="R33" i="2"/>
  <c r="W33" i="2" s="1"/>
  <c r="T58" i="2"/>
  <c r="U24" i="2"/>
  <c r="T25" i="2"/>
  <c r="U10" i="2"/>
  <c r="Y27" i="2"/>
  <c r="W27" i="2"/>
  <c r="AA27" i="2"/>
  <c r="U27" i="2"/>
  <c r="T27" i="2"/>
  <c r="T53" i="2"/>
  <c r="W53" i="2"/>
  <c r="V27" i="2"/>
  <c r="S27" i="2"/>
  <c r="Z27" i="2"/>
  <c r="S53" i="2"/>
  <c r="U29" i="2"/>
  <c r="X29" i="2" s="1"/>
  <c r="W5" i="2"/>
  <c r="X5" i="2" s="1"/>
  <c r="AA29" i="2"/>
  <c r="AA17" i="2"/>
  <c r="Y6" i="2"/>
  <c r="AB6" i="2" s="1"/>
  <c r="U25" i="2"/>
  <c r="X25" i="2" s="1"/>
  <c r="W29" i="2"/>
  <c r="U17" i="2"/>
  <c r="X17" i="2" s="1"/>
  <c r="U6" i="2"/>
  <c r="V44" i="2"/>
  <c r="V48" i="2"/>
  <c r="Y25" i="2"/>
  <c r="AB25" i="2" s="1"/>
  <c r="Y29" i="2"/>
  <c r="Y17" i="2"/>
  <c r="R50" i="2"/>
  <c r="T50" i="2" s="1"/>
  <c r="S44" i="2"/>
  <c r="T33" i="2"/>
  <c r="T17" i="2"/>
  <c r="R28" i="2"/>
  <c r="T23" i="2"/>
  <c r="Z9" i="2"/>
  <c r="T13" i="2"/>
  <c r="Z19" i="2"/>
  <c r="X58" i="2"/>
  <c r="V32" i="2"/>
  <c r="Y23" i="2"/>
  <c r="W24" i="2"/>
  <c r="R42" i="2"/>
  <c r="T42" i="2" s="1"/>
  <c r="W10" i="2"/>
  <c r="S17" i="2"/>
  <c r="Z32" i="2"/>
  <c r="AA23" i="2"/>
  <c r="T24" i="2"/>
  <c r="T10" i="2"/>
  <c r="AA9" i="2"/>
  <c r="Z49" i="2"/>
  <c r="V17" i="2"/>
  <c r="R55" i="2"/>
  <c r="Y55" i="2" s="1"/>
  <c r="V19" i="2"/>
  <c r="W21" i="2"/>
  <c r="T21" i="2"/>
  <c r="Y21" i="2"/>
  <c r="U21" i="2"/>
  <c r="AA21" i="2"/>
  <c r="V20" i="2"/>
  <c r="Y9" i="2"/>
  <c r="U31" i="2"/>
  <c r="Y53" i="2"/>
  <c r="AA53" i="2"/>
  <c r="V62" i="2"/>
  <c r="AA31" i="2"/>
  <c r="AB31" i="2" s="1"/>
  <c r="W9" i="2"/>
  <c r="X9" i="2" s="1"/>
  <c r="Z62" i="2"/>
  <c r="T31" i="2"/>
  <c r="X6" i="2"/>
  <c r="V31" i="2"/>
  <c r="Z31" i="2"/>
  <c r="S31" i="2"/>
  <c r="Z47" i="2"/>
  <c r="S47" i="2"/>
  <c r="V47" i="2"/>
  <c r="W31" i="2"/>
  <c r="R37" i="2"/>
  <c r="U37" i="2" s="1"/>
  <c r="V9" i="2"/>
  <c r="AA13" i="2"/>
  <c r="AB13" i="2" s="1"/>
  <c r="R40" i="2"/>
  <c r="U40" i="2" s="1"/>
  <c r="L64" i="2"/>
  <c r="S64" i="2" s="1"/>
  <c r="S11" i="2"/>
  <c r="Z11" i="2"/>
  <c r="V11" i="2"/>
  <c r="T9" i="2"/>
  <c r="AB10" i="2"/>
  <c r="R46" i="2"/>
  <c r="AA46" i="2" s="1"/>
  <c r="U53" i="2"/>
  <c r="Y39" i="2"/>
  <c r="T39" i="2"/>
  <c r="U39" i="2"/>
  <c r="AA39" i="2"/>
  <c r="W39" i="2"/>
  <c r="AA59" i="2"/>
  <c r="Y59" i="2"/>
  <c r="W59" i="2"/>
  <c r="U59" i="2"/>
  <c r="T59" i="2"/>
  <c r="T38" i="2"/>
  <c r="AA38" i="2"/>
  <c r="Y38" i="2"/>
  <c r="U38" i="2"/>
  <c r="W38" i="2"/>
  <c r="U63" i="2"/>
  <c r="AA63" i="2"/>
  <c r="Y63" i="2"/>
  <c r="AB63" i="2" s="1"/>
  <c r="W63" i="2"/>
  <c r="T63" i="2"/>
  <c r="AA16" i="2"/>
  <c r="Y16" i="2"/>
  <c r="AB16" i="2" s="1"/>
  <c r="U16" i="2"/>
  <c r="T16" i="2"/>
  <c r="W16" i="2"/>
  <c r="W49" i="2"/>
  <c r="U49" i="2"/>
  <c r="AA49" i="2"/>
  <c r="Y49" i="2"/>
  <c r="T49" i="2"/>
  <c r="T35" i="2"/>
  <c r="AA35" i="2"/>
  <c r="W35" i="2"/>
  <c r="Y35" i="2"/>
  <c r="U35" i="2"/>
  <c r="X35" i="2" s="1"/>
  <c r="S58" i="2"/>
  <c r="Z58" i="2"/>
  <c r="V58" i="2"/>
  <c r="Z29" i="2"/>
  <c r="S29" i="2"/>
  <c r="V29" i="2"/>
  <c r="V35" i="2"/>
  <c r="Z35" i="2"/>
  <c r="S35" i="2"/>
  <c r="U57" i="2"/>
  <c r="Y57" i="2"/>
  <c r="AA57" i="2"/>
  <c r="T57" i="2"/>
  <c r="W57" i="2"/>
  <c r="AA14" i="2"/>
  <c r="U14" i="2"/>
  <c r="T14" i="2"/>
  <c r="Y14" i="2"/>
  <c r="W14" i="2"/>
  <c r="S16" i="2"/>
  <c r="V16" i="2"/>
  <c r="Z16" i="2"/>
  <c r="Z59" i="2"/>
  <c r="V59" i="2"/>
  <c r="S59" i="2"/>
  <c r="U41" i="2"/>
  <c r="W41" i="2"/>
  <c r="T41" i="2"/>
  <c r="Y41" i="2"/>
  <c r="AA41" i="2"/>
  <c r="S42" i="2"/>
  <c r="Z42" i="2"/>
  <c r="V42" i="2"/>
  <c r="U26" i="2"/>
  <c r="AA26" i="2"/>
  <c r="Y26" i="2"/>
  <c r="W26" i="2"/>
  <c r="T26" i="2"/>
  <c r="S63" i="2"/>
  <c r="V63" i="2"/>
  <c r="Z63" i="2"/>
  <c r="V50" i="2"/>
  <c r="S50" i="2"/>
  <c r="Z50" i="2"/>
  <c r="Z40" i="2"/>
  <c r="S40" i="2"/>
  <c r="V40" i="2"/>
  <c r="S43" i="2"/>
  <c r="V43" i="2"/>
  <c r="Z43" i="2"/>
  <c r="S24" i="2"/>
  <c r="V24" i="2"/>
  <c r="Z24" i="2"/>
  <c r="W15" i="2"/>
  <c r="AA15" i="2"/>
  <c r="Y15" i="2"/>
  <c r="AB15" i="2" s="1"/>
  <c r="T15" i="2"/>
  <c r="U15" i="2"/>
  <c r="V55" i="2"/>
  <c r="Z55" i="2"/>
  <c r="S55" i="2"/>
  <c r="S10" i="2"/>
  <c r="Z10" i="2"/>
  <c r="V10" i="2"/>
  <c r="S45" i="2"/>
  <c r="V45" i="2"/>
  <c r="Z45" i="2"/>
  <c r="Q64" i="2"/>
  <c r="T44" i="2"/>
  <c r="Y44" i="2"/>
  <c r="W44" i="2"/>
  <c r="U44" i="2"/>
  <c r="AA44" i="2"/>
  <c r="S18" i="2"/>
  <c r="Z18" i="2"/>
  <c r="V18" i="2"/>
  <c r="S12" i="2"/>
  <c r="V12" i="2"/>
  <c r="Z12" i="2"/>
  <c r="S36" i="2"/>
  <c r="Z36" i="2"/>
  <c r="V36" i="2"/>
  <c r="S6" i="2"/>
  <c r="Z6" i="2"/>
  <c r="V6" i="2"/>
  <c r="T48" i="2"/>
  <c r="AA48" i="2"/>
  <c r="Y48" i="2"/>
  <c r="AB48" i="2" s="1"/>
  <c r="W48" i="2"/>
  <c r="U48" i="2"/>
  <c r="S57" i="2"/>
  <c r="Z57" i="2"/>
  <c r="V57" i="2"/>
  <c r="T20" i="2"/>
  <c r="AA20" i="2"/>
  <c r="Y20" i="2"/>
  <c r="AB20" i="2" s="1"/>
  <c r="U20" i="2"/>
  <c r="W20" i="2"/>
  <c r="AA22" i="2"/>
  <c r="Y22" i="2"/>
  <c r="AB22" i="2" s="1"/>
  <c r="W22" i="2"/>
  <c r="T22" i="2"/>
  <c r="U22" i="2"/>
  <c r="AA8" i="2"/>
  <c r="Y8" i="2"/>
  <c r="AB8" i="2" s="1"/>
  <c r="U8" i="2"/>
  <c r="W8" i="2"/>
  <c r="T8" i="2"/>
  <c r="Y62" i="2"/>
  <c r="T62" i="2"/>
  <c r="AA62" i="2"/>
  <c r="W62" i="2"/>
  <c r="U62" i="2"/>
  <c r="W7" i="2"/>
  <c r="Y7" i="2"/>
  <c r="T7" i="2"/>
  <c r="AA7" i="2"/>
  <c r="U7" i="2"/>
  <c r="X7" i="2" s="1"/>
  <c r="V46" i="2"/>
  <c r="S46" i="2"/>
  <c r="Z46" i="2"/>
  <c r="AA12" i="2"/>
  <c r="Y12" i="2"/>
  <c r="U12" i="2"/>
  <c r="W12" i="2"/>
  <c r="T12" i="2"/>
  <c r="S26" i="2"/>
  <c r="Z26" i="2"/>
  <c r="V26" i="2"/>
  <c r="T51" i="2"/>
  <c r="AA51" i="2"/>
  <c r="W51" i="2"/>
  <c r="Y51" i="2"/>
  <c r="U51" i="2"/>
  <c r="U30" i="2"/>
  <c r="AA30" i="2"/>
  <c r="W30" i="2"/>
  <c r="T30" i="2"/>
  <c r="Y30" i="2"/>
  <c r="W11" i="2"/>
  <c r="AA11" i="2"/>
  <c r="Y11" i="2"/>
  <c r="T11" i="2"/>
  <c r="U11" i="2"/>
  <c r="W40" i="2"/>
  <c r="S25" i="2"/>
  <c r="V25" i="2"/>
  <c r="Z25" i="2"/>
  <c r="Z54" i="2"/>
  <c r="V54" i="2"/>
  <c r="S54" i="2"/>
  <c r="V61" i="2"/>
  <c r="S61" i="2"/>
  <c r="Z61" i="2"/>
  <c r="AA43" i="2"/>
  <c r="Y43" i="2"/>
  <c r="W43" i="2"/>
  <c r="U43" i="2"/>
  <c r="T43" i="2"/>
  <c r="S23" i="2"/>
  <c r="Z23" i="2"/>
  <c r="V23" i="2"/>
  <c r="T56" i="2"/>
  <c r="W56" i="2"/>
  <c r="U56" i="2"/>
  <c r="X56" i="2" s="1"/>
  <c r="AA56" i="2"/>
  <c r="Y56" i="2"/>
  <c r="P64" i="2"/>
  <c r="S41" i="2"/>
  <c r="V41" i="2"/>
  <c r="Z41" i="2"/>
  <c r="S14" i="2"/>
  <c r="Z14" i="2"/>
  <c r="V14" i="2"/>
  <c r="Z60" i="2"/>
  <c r="V60" i="2"/>
  <c r="S60" i="2"/>
  <c r="T34" i="2"/>
  <c r="Y34" i="2"/>
  <c r="U34" i="2"/>
  <c r="AA34" i="2"/>
  <c r="W34" i="2"/>
  <c r="W19" i="2"/>
  <c r="Y19" i="2"/>
  <c r="T19" i="2"/>
  <c r="U19" i="2"/>
  <c r="AA19" i="2"/>
  <c r="S56" i="2"/>
  <c r="V56" i="2"/>
  <c r="Z56" i="2"/>
  <c r="T54" i="2"/>
  <c r="AA54" i="2"/>
  <c r="Y54" i="2"/>
  <c r="U54" i="2"/>
  <c r="W54" i="2"/>
  <c r="T52" i="2"/>
  <c r="U52" i="2"/>
  <c r="AA52" i="2"/>
  <c r="Y52" i="2"/>
  <c r="W52" i="2"/>
  <c r="T47" i="2"/>
  <c r="AA47" i="2"/>
  <c r="Y47" i="2"/>
  <c r="AB47" i="2" s="1"/>
  <c r="U47" i="2"/>
  <c r="W47" i="2"/>
  <c r="V39" i="2"/>
  <c r="Z39" i="2"/>
  <c r="S39" i="2"/>
  <c r="Z38" i="2"/>
  <c r="V38" i="2"/>
  <c r="S38" i="2"/>
  <c r="T36" i="2"/>
  <c r="U36" i="2"/>
  <c r="AA36" i="2"/>
  <c r="Y36" i="2"/>
  <c r="W36" i="2"/>
  <c r="W61" i="2"/>
  <c r="U61" i="2"/>
  <c r="T61" i="2"/>
  <c r="Y61" i="2"/>
  <c r="AA61" i="2"/>
  <c r="V34" i="2"/>
  <c r="S34" i="2"/>
  <c r="Z34" i="2"/>
  <c r="AA18" i="2"/>
  <c r="U18" i="2"/>
  <c r="T18" i="2"/>
  <c r="Y18" i="2"/>
  <c r="W18" i="2"/>
  <c r="S22" i="2"/>
  <c r="Z22" i="2"/>
  <c r="V22" i="2"/>
  <c r="S8" i="2"/>
  <c r="V8" i="2"/>
  <c r="Z8" i="2"/>
  <c r="X23" i="2" l="1"/>
  <c r="AB9" i="2"/>
  <c r="AA45" i="2"/>
  <c r="T40" i="2"/>
  <c r="AA42" i="2"/>
  <c r="U32" i="2"/>
  <c r="AB23" i="2"/>
  <c r="AA32" i="2"/>
  <c r="AB32" i="2" s="1"/>
  <c r="AA5" i="2"/>
  <c r="AA60" i="2"/>
  <c r="U60" i="2"/>
  <c r="X60" i="2" s="1"/>
  <c r="Y42" i="2"/>
  <c r="AB42" i="2" s="1"/>
  <c r="W60" i="2"/>
  <c r="T45" i="2"/>
  <c r="U50" i="2"/>
  <c r="Y60" i="2"/>
  <c r="W42" i="2"/>
  <c r="Y45" i="2"/>
  <c r="W50" i="2"/>
  <c r="X53" i="2"/>
  <c r="W32" i="2"/>
  <c r="U45" i="2"/>
  <c r="X45" i="2" s="1"/>
  <c r="AA50" i="2"/>
  <c r="Y50" i="2"/>
  <c r="AB50" i="2" s="1"/>
  <c r="W13" i="2"/>
  <c r="U13" i="2"/>
  <c r="T5" i="2"/>
  <c r="X24" i="2"/>
  <c r="AB62" i="2"/>
  <c r="T32" i="2"/>
  <c r="AA33" i="2"/>
  <c r="Y5" i="2"/>
  <c r="W37" i="2"/>
  <c r="U55" i="2"/>
  <c r="AB27" i="2"/>
  <c r="AA55" i="2"/>
  <c r="AB55" i="2" s="1"/>
  <c r="U42" i="2"/>
  <c r="X42" i="2" s="1"/>
  <c r="X49" i="2"/>
  <c r="AB29" i="2"/>
  <c r="AB17" i="2"/>
  <c r="U33" i="2"/>
  <c r="X33" i="2" s="1"/>
  <c r="X10" i="2"/>
  <c r="W55" i="2"/>
  <c r="AB51" i="2"/>
  <c r="AB38" i="2"/>
  <c r="X32" i="2"/>
  <c r="Y33" i="2"/>
  <c r="AB33" i="2" s="1"/>
  <c r="X27" i="2"/>
  <c r="X20" i="2"/>
  <c r="Y37" i="2"/>
  <c r="AB21" i="2"/>
  <c r="AA37" i="2"/>
  <c r="U28" i="2"/>
  <c r="AA28" i="2"/>
  <c r="Y28" i="2"/>
  <c r="AB28" i="2" s="1"/>
  <c r="W28" i="2"/>
  <c r="T28" i="2"/>
  <c r="X18" i="2"/>
  <c r="AB19" i="2"/>
  <c r="T37" i="2"/>
  <c r="X63" i="2"/>
  <c r="Y46" i="2"/>
  <c r="AB46" i="2" s="1"/>
  <c r="AB44" i="2"/>
  <c r="T55" i="2"/>
  <c r="W46" i="2"/>
  <c r="X40" i="2"/>
  <c r="T46" i="2"/>
  <c r="X31" i="2"/>
  <c r="V64" i="2"/>
  <c r="V65" i="2" s="1"/>
  <c r="X26" i="2"/>
  <c r="X57" i="2"/>
  <c r="R64" i="2"/>
  <c r="Q65" i="2" s="1"/>
  <c r="X43" i="2"/>
  <c r="X11" i="2"/>
  <c r="X62" i="2"/>
  <c r="AB59" i="2"/>
  <c r="X21" i="2"/>
  <c r="Z64" i="2"/>
  <c r="Z65" i="2" s="1"/>
  <c r="X16" i="2"/>
  <c r="Y40" i="2"/>
  <c r="U46" i="2"/>
  <c r="X61" i="2"/>
  <c r="AB43" i="2"/>
  <c r="AA40" i="2"/>
  <c r="AB11" i="2"/>
  <c r="AB12" i="2"/>
  <c r="AB14" i="2"/>
  <c r="AB49" i="2"/>
  <c r="AB53" i="2"/>
  <c r="AB54" i="2"/>
  <c r="AB56" i="2"/>
  <c r="X51" i="2"/>
  <c r="X54" i="2"/>
  <c r="AB57" i="2"/>
  <c r="X37" i="2"/>
  <c r="X41" i="2"/>
  <c r="AB7" i="2"/>
  <c r="AB36" i="2"/>
  <c r="AB52" i="2"/>
  <c r="X8" i="2"/>
  <c r="X48" i="2"/>
  <c r="X15" i="2"/>
  <c r="X30" i="2"/>
  <c r="X38" i="2"/>
  <c r="AB45" i="2"/>
  <c r="X34" i="2"/>
  <c r="X14" i="2"/>
  <c r="X39" i="2"/>
  <c r="AB18" i="2"/>
  <c r="X36" i="2"/>
  <c r="X52" i="2"/>
  <c r="AB34" i="2"/>
  <c r="AB30" i="2"/>
  <c r="AB60" i="2"/>
  <c r="AB35" i="2"/>
  <c r="X12" i="2"/>
  <c r="AB61" i="2"/>
  <c r="X47" i="2"/>
  <c r="X19" i="2"/>
  <c r="X22" i="2"/>
  <c r="X44" i="2"/>
  <c r="AB26" i="2"/>
  <c r="AB41" i="2"/>
  <c r="X59" i="2"/>
  <c r="AB39" i="2"/>
  <c r="AB5" i="2" l="1"/>
  <c r="X55" i="2"/>
  <c r="X50" i="2"/>
  <c r="X13" i="2"/>
  <c r="W64" i="2"/>
  <c r="W67" i="2" s="1"/>
  <c r="T64" i="2"/>
  <c r="AA64" i="2"/>
  <c r="AA67" i="2" s="1"/>
  <c r="X28" i="2"/>
  <c r="Y64" i="2"/>
  <c r="AB37" i="2"/>
  <c r="U64" i="2"/>
  <c r="U67" i="2" s="1"/>
  <c r="C5" i="1" s="1"/>
  <c r="X46" i="2"/>
  <c r="X64" i="2" s="1"/>
  <c r="P65" i="2"/>
  <c r="Z67" i="2"/>
  <c r="AB40" i="2"/>
  <c r="V67" i="2"/>
  <c r="Y66" i="2" l="1"/>
  <c r="C7" i="1" s="1"/>
  <c r="W66" i="2"/>
  <c r="AB64" i="2"/>
  <c r="AB67" i="2" s="1"/>
  <c r="D8" i="1" s="1"/>
  <c r="Y67" i="2"/>
  <c r="C8" i="1" s="1"/>
  <c r="E8" i="1" s="1"/>
  <c r="V66" i="2"/>
  <c r="X67" i="2"/>
  <c r="D5" i="1" s="1"/>
  <c r="X66" i="2"/>
  <c r="D4" i="1" s="1"/>
  <c r="D6" i="1" s="1"/>
  <c r="Z66" i="2"/>
  <c r="U66" i="2"/>
  <c r="C4" i="1" s="1"/>
  <c r="C6" i="1" s="1"/>
  <c r="AA66" i="2"/>
  <c r="E5" i="1"/>
  <c r="AB66" i="2"/>
  <c r="D7" i="1" s="1"/>
  <c r="D9" i="1" s="1"/>
  <c r="C9" i="1"/>
  <c r="E4" i="1" l="1"/>
  <c r="E6" i="1" s="1"/>
  <c r="E7" i="1"/>
  <c r="E9" i="1" s="1"/>
</calcChain>
</file>

<file path=xl/sharedStrings.xml><?xml version="1.0" encoding="utf-8"?>
<sst xmlns="http://schemas.openxmlformats.org/spreadsheetml/2006/main" count="308" uniqueCount="120">
  <si>
    <t>CUADRO RESUMEN</t>
  </si>
  <si>
    <t>% Ocupación Real</t>
  </si>
  <si>
    <t>Total Ingresos Brutos</t>
  </si>
  <si>
    <t>Descuentos Estimados en precios de boletería</t>
  </si>
  <si>
    <t>Total Ingresos Boletería</t>
  </si>
  <si>
    <t>ESCENARIO 1 -  INTERNACIONAL</t>
  </si>
  <si>
    <t>ESCENARIO 1 - NACIONAL</t>
  </si>
  <si>
    <t>TOTAL ESCENARIO 1</t>
  </si>
  <si>
    <t>ESCENARIO 2 -  INTERNACIONAL</t>
  </si>
  <si>
    <t>ESCENARIO 2 - NACIONAL</t>
  </si>
  <si>
    <t>TOTAL ESCENARIO 2</t>
  </si>
  <si>
    <t>#</t>
  </si>
  <si>
    <t>TEATRO</t>
  </si>
  <si>
    <t>LOCALIDAD</t>
  </si>
  <si>
    <t>AFORO</t>
  </si>
  <si>
    <t>FORMATO</t>
  </si>
  <si>
    <t>Funciones Internacionales</t>
  </si>
  <si>
    <t>Funciones nacionales</t>
  </si>
  <si>
    <t>Funciones Distritales</t>
  </si>
  <si>
    <t>AFOROS Funciones Internacionales</t>
  </si>
  <si>
    <t>AFOROS Funciones nacionales</t>
  </si>
  <si>
    <t>AFOROS Funciones Distritales</t>
  </si>
  <si>
    <t>Aforo total</t>
  </si>
  <si>
    <t>Estimado - % descuentos promedio</t>
  </si>
  <si>
    <t>Valor Boletería Internacional  2026 Propuesta
SiN SERVICIO</t>
  </si>
  <si>
    <t>Valor Boletería Nacional  2026 Propuesta</t>
  </si>
  <si>
    <t xml:space="preserve">Valor Venta potencial 100% internacional </t>
  </si>
  <si>
    <t xml:space="preserve">Valor Venta potencial 100% nacional </t>
  </si>
  <si>
    <t>Valor Total potencial 100% Venta CON PRECIOS SUGERIDOS</t>
  </si>
  <si>
    <t>CANT DE BOLETAS - 28% Si fuera igual que 2024</t>
  </si>
  <si>
    <t>28% VTA CON PRECIO SUGERIDO - si Fuera Igual al 28% venta con descuentos incluidos</t>
  </si>
  <si>
    <t xml:space="preserve">Ventas Estimada 50% - SIN Descuentos </t>
  </si>
  <si>
    <t xml:space="preserve">CANT DE BOLETAS 
</t>
  </si>
  <si>
    <t>Ventas Estimada 50% - Con Descuentos -  SIN INCLUIR SERVICIO</t>
  </si>
  <si>
    <t>Valor descuentos Escenario 1</t>
  </si>
  <si>
    <t xml:space="preserve">Ventas Estimada 65% - SIN Descuentos </t>
  </si>
  <si>
    <t>CANT DE BOLETAS 
65%</t>
  </si>
  <si>
    <t>Ventas Estimada 65% - Con Descuentos -  SIN INCLUIR SERVICIO</t>
  </si>
  <si>
    <t>Valor descuentos Escenario 2</t>
  </si>
  <si>
    <t>TEATRO MUNICIPAL JORGE ELIECER GAITAN</t>
  </si>
  <si>
    <t xml:space="preserve">Platea delantera </t>
  </si>
  <si>
    <t>GRAN</t>
  </si>
  <si>
    <t>Platea posterior</t>
  </si>
  <si>
    <t xml:space="preserve">Palco </t>
  </si>
  <si>
    <t xml:space="preserve">Balcón delantero </t>
  </si>
  <si>
    <t xml:space="preserve">Balcón posterior </t>
  </si>
  <si>
    <t>TEATRO EL ENSUEÑO</t>
  </si>
  <si>
    <t>Platea</t>
  </si>
  <si>
    <t>Balcon</t>
  </si>
  <si>
    <t>TEATRO COLON</t>
  </si>
  <si>
    <t>Platea Delantera</t>
  </si>
  <si>
    <t>Platea Posterior</t>
  </si>
  <si>
    <t>Palcos 1er Nivel Central</t>
  </si>
  <si>
    <t>Palcos 2do Nivel Central</t>
  </si>
  <si>
    <t>Palcos 3er Nivel Central</t>
  </si>
  <si>
    <t>Palcos 1er Nivel Lateral</t>
  </si>
  <si>
    <t>Palcos 2do Nivel Lateral</t>
  </si>
  <si>
    <t>Palcos 3er Nivel Lateral</t>
  </si>
  <si>
    <t>Galeria</t>
  </si>
  <si>
    <t xml:space="preserve">TEATRO COLSUBSIDIO ROBERTO ARIAS PEREZ </t>
  </si>
  <si>
    <t>Platea Central</t>
  </si>
  <si>
    <t>Platea Izq / Der</t>
  </si>
  <si>
    <t>Balcón Central</t>
  </si>
  <si>
    <t>1° Balcón Derecho # 1</t>
  </si>
  <si>
    <t>1° Balcón Derecho # 2</t>
  </si>
  <si>
    <t>1° Balcón Derecho # 3</t>
  </si>
  <si>
    <t>1° Balcón Izquierdo # 1</t>
  </si>
  <si>
    <t>1° Balcón Izquierdo # 2</t>
  </si>
  <si>
    <t>1° Balcón Izquierdo # 3</t>
  </si>
  <si>
    <t>2° Balcón Central</t>
  </si>
  <si>
    <t>2° Balcón Lateral Derecho Y 2° Balcón Lateral Izquierdo</t>
  </si>
  <si>
    <t>TEATRO MAYOR JULIO MARIO SANTODOMINGO</t>
  </si>
  <si>
    <t>Platea 1</t>
  </si>
  <si>
    <t>Platea 2</t>
  </si>
  <si>
    <t>Platea 3</t>
  </si>
  <si>
    <t>Platea 4</t>
  </si>
  <si>
    <t>Platea Lateral</t>
  </si>
  <si>
    <t>1 Balcón Delantero</t>
  </si>
  <si>
    <t>1 Balcón Posterior</t>
  </si>
  <si>
    <t>2 Balcón Delantero</t>
  </si>
  <si>
    <t>Balcón Mayor</t>
  </si>
  <si>
    <t>Vista parcial 2 piso</t>
  </si>
  <si>
    <t>Vista parcial 3 piso</t>
  </si>
  <si>
    <t>CENTRO NACIONAL DE LAS ARTES - SALA DELIA ZAPATA OLIVELLA</t>
  </si>
  <si>
    <t>MEDIANO</t>
  </si>
  <si>
    <t>TEATRO LIBRE DE CHAPINERO</t>
  </si>
  <si>
    <t>Balcón delantero</t>
  </si>
  <si>
    <t>Balcón posterior</t>
  </si>
  <si>
    <t>Segundo balcón</t>
  </si>
  <si>
    <t>PLANETARIO DISTRITAL</t>
  </si>
  <si>
    <t>General</t>
  </si>
  <si>
    <t>TEATRO ESTUDIO JULIO MARIO SANTODOMINGO</t>
  </si>
  <si>
    <t>Preferencial</t>
  </si>
  <si>
    <t>TEATRO LA CANDELARIA</t>
  </si>
  <si>
    <t>PEQUEÑO</t>
  </si>
  <si>
    <t>TEATRO DITIRAMBO GALERIAS</t>
  </si>
  <si>
    <t>CENTRO NACIONAL DE LAS ARTES - SALA FANNY MICKEY</t>
  </si>
  <si>
    <t>TEATRO HILOS MÁGICOS</t>
  </si>
  <si>
    <t>TEATRO LIBRE DEL CENTRO</t>
  </si>
  <si>
    <t>TEATRO R101</t>
  </si>
  <si>
    <t>TEATRO TALLER DE COLOMBIA</t>
  </si>
  <si>
    <t>TEATRO EL PARQUE</t>
  </si>
  <si>
    <t xml:space="preserve">General </t>
  </si>
  <si>
    <t>TEATRO CASA TEATROVA</t>
  </si>
  <si>
    <t>CASA DEL TEATRO NACIONAL - SALA MONTEFIORI</t>
  </si>
  <si>
    <t>LA FACTORIA TINO FERNANDEZ L'EXPLOSE</t>
  </si>
  <si>
    <t>INTERNACIONAL</t>
  </si>
  <si>
    <t>NACIONAL</t>
  </si>
  <si>
    <t>Total GRAN</t>
  </si>
  <si>
    <t>Total MEDIANO</t>
  </si>
  <si>
    <t>Total PEQUEÑO</t>
  </si>
  <si>
    <t>DETALLE DE FUNCIONES</t>
  </si>
  <si>
    <t>DISTRITAL</t>
  </si>
  <si>
    <t>Total Funciones</t>
  </si>
  <si>
    <t>LA SINAGOGA DEL TEATRO NACIONAL</t>
  </si>
  <si>
    <t>POR CONFIRMAR</t>
  </si>
  <si>
    <t>AUDITORIO LEON DE GREIFF UNAL</t>
  </si>
  <si>
    <t>GIMNASIO MODERNO</t>
  </si>
  <si>
    <t>Total general</t>
  </si>
  <si>
    <t>⚲ Carrera 9 #77-67 · Edificio Torre Unika. · Oficina 203 Nit: 901345524-7.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</si>
</sst>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??_-;_-@"/>
    <numFmt numFmtId="165" formatCode="&quot;$&quot;#,##0.00"/>
    <numFmt numFmtId="166" formatCode="_-* #,##0_-;\-* #,##0_-;_-* &quot;-&quot;??_-;_-@"/>
    <numFmt numFmtId="167" formatCode="[$ $]#,##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9"/>
      <color rgb="FF434343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A4C2F4"/>
        <bgColor rgb="FFA4C2F4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4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vertical="center"/>
    </xf>
    <xf numFmtId="9" fontId="6" fillId="3" borderId="2" xfId="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6" fontId="5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7" fontId="5" fillId="6" borderId="1" xfId="0" applyNumberFormat="1" applyFont="1" applyFill="1" applyBorder="1" applyAlignment="1">
      <alignment horizontal="righ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3" fillId="12" borderId="2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8" xfId="0" pivotButton="1" applyBorder="1"/>
    <xf numFmtId="0" fontId="0" fillId="0" borderId="9" xfId="0" pivotButton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vertical="center" wrapText="1" readingOrder="1"/>
    </xf>
    <xf numFmtId="0" fontId="15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5" xfId="0" applyFont="1" applyBorder="1"/>
    <xf numFmtId="0" fontId="6" fillId="9" borderId="4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7620</xdr:rowOff>
    </xdr:from>
    <xdr:to>
      <xdr:col>0</xdr:col>
      <xdr:colOff>1859280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2122F4-17E5-6732-6CFD-05F99464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7620"/>
          <a:ext cx="15849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2148840</xdr:colOff>
      <xdr:row>11</xdr:row>
      <xdr:rowOff>83820</xdr:rowOff>
    </xdr:from>
    <xdr:to>
      <xdr:col>4</xdr:col>
      <xdr:colOff>731520</xdr:colOff>
      <xdr:row>13</xdr:row>
      <xdr:rowOff>182880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CE8D24-4E7A-0FB3-CA71-516A8011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840" y="2240280"/>
          <a:ext cx="563118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594360</xdr:colOff>
      <xdr:row>69</xdr:row>
      <xdr:rowOff>53340</xdr:rowOff>
    </xdr:from>
    <xdr:to>
      <xdr:col>11</xdr:col>
      <xdr:colOff>7620</xdr:colOff>
      <xdr:row>73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60D63-7BB2-93BD-6DB1-9E48F795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954500"/>
          <a:ext cx="563118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83820</xdr:rowOff>
    </xdr:from>
    <xdr:to>
      <xdr:col>2</xdr:col>
      <xdr:colOff>190500</xdr:colOff>
      <xdr:row>2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3C68D-F697-BA84-811B-02C3AFDA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83820"/>
          <a:ext cx="15849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148244</xdr:colOff>
      <xdr:row>0</xdr:row>
      <xdr:rowOff>24246</xdr:rowOff>
    </xdr:from>
    <xdr:to>
      <xdr:col>0</xdr:col>
      <xdr:colOff>1589117</xdr:colOff>
      <xdr:row>1</xdr:row>
      <xdr:rowOff>173875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06002B-C5E0-44A2-BA44-70AB37AF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44" y="24246"/>
          <a:ext cx="1440873" cy="33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1333500</xdr:colOff>
      <xdr:row>28</xdr:row>
      <xdr:rowOff>68580</xdr:rowOff>
    </xdr:from>
    <xdr:to>
      <xdr:col>1</xdr:col>
      <xdr:colOff>2804160</xdr:colOff>
      <xdr:row>30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53569A-39D2-63E5-D96D-2A6D5F13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311140"/>
          <a:ext cx="563118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15240</xdr:rowOff>
    </xdr:from>
    <xdr:to>
      <xdr:col>1</xdr:col>
      <xdr:colOff>1463040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D45E41-1DFB-EDEB-EC5D-EE8A1DEC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5240"/>
          <a:ext cx="158496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1706880</xdr:colOff>
      <xdr:row>31</xdr:row>
      <xdr:rowOff>0</xdr:rowOff>
    </xdr:from>
    <xdr:to>
      <xdr:col>5</xdr:col>
      <xdr:colOff>76200</xdr:colOff>
      <xdr:row>33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6EE3CD-28B0-738A-7FED-A23F3B49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6080760"/>
          <a:ext cx="563118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iana armenta celis" refreshedDate="45960.567677199077" refreshedVersion="8" recordCount="59" xr:uid="{00000000-000A-0000-FFFF-FFFF00000000}">
  <cacheSource type="worksheet">
    <worksheetSource ref="A4:AB63" sheet="Detalle por Teatro"/>
  </cacheSource>
  <cacheFields count="28">
    <cacheField name="#" numFmtId="0">
      <sharedItems containsString="0" containsBlank="1" containsNumber="1" containsInteger="1" minValue="1" maxValue="20"/>
    </cacheField>
    <cacheField name="TEATRO" numFmtId="0">
      <sharedItems count="20">
        <s v="TEATRO MUNICIPAL JORGE ELIECER GAITAN"/>
        <s v="TEATRO EL ENSUEÑO"/>
        <s v="TEATRO COLON"/>
        <s v="TEATRO COLSUBSIDIO ROBERTO ARIAS PEREZ "/>
        <s v="TEATRO MAYOR JULIO MARIO SANTODOMINGO"/>
        <s v="CENTRO NACIONAL DE LAS ARTES - SALA DELIA ZAPATA OLIVELLA"/>
        <s v="TEATRO LIBRE DE CHAPINERO"/>
        <s v="PLANETARIO DISTRITAL"/>
        <s v="TEATRO ESTUDIO JULIO MARIO SANTODOMINGO"/>
        <s v="TEATRO LA CANDELARIA"/>
        <s v="TEATRO DITIRAMBO GALERIAS"/>
        <s v="CENTRO NACIONAL DE LAS ARTES - SALA FANNY MICKEY"/>
        <s v="TEATRO HILOS MÁGICOS"/>
        <s v="TEATRO LIBRE DEL CENTRO"/>
        <s v="TEATRO R101"/>
        <s v="TEATRO TALLER DE COLOMBIA"/>
        <s v="TEATRO EL PARQUE"/>
        <s v="TEATRO CASA TEATROVA"/>
        <s v="CASA DEL TEATRO NACIONAL - SALA MONTEFIORI"/>
        <s v="LA FACTORIA TINO FERNANDEZ L'EXPLOSE"/>
      </sharedItems>
    </cacheField>
    <cacheField name="LOCALIDAD" numFmtId="0">
      <sharedItems/>
    </cacheField>
    <cacheField name="AFORO" numFmtId="0">
      <sharedItems containsSemiMixedTypes="0" containsString="0" containsNumber="1" containsInteger="1" minValue="10" maxValue="623"/>
    </cacheField>
    <cacheField name="FORMATO" numFmtId="0">
      <sharedItems count="3">
        <s v="GRAN"/>
        <s v="MEDIANO"/>
        <s v="PEQUEÑO"/>
      </sharedItems>
    </cacheField>
    <cacheField name="Funciones Internacionales" numFmtId="0">
      <sharedItems containsSemiMixedTypes="0" containsString="0" containsNumber="1" containsInteger="1" minValue="0" maxValue="9"/>
    </cacheField>
    <cacheField name="Funciones nacionales" numFmtId="0">
      <sharedItems containsSemiMixedTypes="0" containsString="0" containsNumber="1" containsInteger="1" minValue="0" maxValue="8"/>
    </cacheField>
    <cacheField name="Funciones Distritales" numFmtId="0">
      <sharedItems containsSemiMixedTypes="0" containsString="0" containsNumber="1" containsInteger="1" minValue="0" maxValue="12"/>
    </cacheField>
    <cacheField name="AFOROS Funciones Internacionales" numFmtId="0">
      <sharedItems containsSemiMixedTypes="0" containsString="0" containsNumber="1" containsInteger="1" minValue="0" maxValue="2492"/>
    </cacheField>
    <cacheField name="AFOROS Funciones nacionales" numFmtId="0">
      <sharedItems containsSemiMixedTypes="0" containsString="0" containsNumber="1" containsInteger="1" minValue="0" maxValue="1812"/>
    </cacheField>
    <cacheField name="AFOROS Funciones Distritales" numFmtId="0">
      <sharedItems containsSemiMixedTypes="0" containsString="0" containsNumber="1" containsInteger="1" minValue="0" maxValue="1869"/>
    </cacheField>
    <cacheField name="Aforo total" numFmtId="0">
      <sharedItems containsSemiMixedTypes="0" containsString="0" containsNumber="1" containsInteger="1" minValue="90" maxValue="5607"/>
    </cacheField>
    <cacheField name="Estimado - % descuentos promedio" numFmtId="9">
      <sharedItems containsSemiMixedTypes="0" containsString="0" containsNumber="1" minValue="0.25" maxValue="0.25"/>
    </cacheField>
    <cacheField name="Valor Boletería Internacional  2026 Propuesta_x000a_SiN SERVICIO" numFmtId="0">
      <sharedItems containsSemiMixedTypes="0" containsString="0" containsNumber="1" containsInteger="1" minValue="0" maxValue="165000"/>
    </cacheField>
    <cacheField name="Valor Boletería Nacional  2026 Propuesta" numFmtId="0">
      <sharedItems containsSemiMixedTypes="0" containsString="0" containsNumber="1" containsInteger="1" minValue="0" maxValue="90000"/>
    </cacheField>
    <cacheField name="Valor Venta potencial 100% internacional " numFmtId="164">
      <sharedItems containsSemiMixedTypes="0" containsString="0" containsNumber="1" containsInteger="1" minValue="0" maxValue="411180000"/>
    </cacheField>
    <cacheField name="Valor Venta potencial 100% nacional " numFmtId="164">
      <sharedItems containsSemiMixedTypes="0" containsString="0" containsNumber="1" containsInteger="1" minValue="0" maxValue="280350000"/>
    </cacheField>
    <cacheField name="Valor Total potencial 100% Venta CON PRECIOS SUGERIDOS" numFmtId="164">
      <sharedItems containsSemiMixedTypes="0" containsString="0" containsNumber="1" containsInteger="1" minValue="0" maxValue="691530000"/>
    </cacheField>
    <cacheField name="CANT DE BOLETAS - 28% Si fuera igual que 2024" numFmtId="1">
      <sharedItems containsSemiMixedTypes="0" containsString="0" containsNumber="1" minValue="25.200000000000003" maxValue="1569.96"/>
    </cacheField>
    <cacheField name="28% VTA CON PRECIO SUGERIDO - si Fuera Igual al 28% venta con descuentos incluidos" numFmtId="164">
      <sharedItems containsSemiMixedTypes="0" containsString="0" containsNumber="1" minValue="0" maxValue="145221300.00000003"/>
    </cacheField>
    <cacheField name="Ventas Estimada 50% - SIN Descuentos " numFmtId="164">
      <sharedItems containsSemiMixedTypes="0" containsString="0" containsNumber="1" containsInteger="1" minValue="0" maxValue="345765000"/>
    </cacheField>
    <cacheField name="CANT DE BOLETAS _x000a_" numFmtId="166">
      <sharedItems containsSemiMixedTypes="0" containsString="0" containsNumber="1" minValue="45" maxValue="2803.5"/>
    </cacheField>
    <cacheField name="Ventas Estimada 50% - Con Descuentos -  SIN INCLUIR SERVICIO" numFmtId="164">
      <sharedItems containsSemiMixedTypes="0" containsString="0" containsNumber="1" containsInteger="1" minValue="0" maxValue="259323750"/>
    </cacheField>
    <cacheField name="Valor descuentos Escenario 1" numFmtId="164">
      <sharedItems containsSemiMixedTypes="0" containsString="0" containsNumber="1" containsInteger="1" minValue="0" maxValue="86441250"/>
    </cacheField>
    <cacheField name="Ventas Estimada 65% - SIN Descuentos " numFmtId="164">
      <sharedItems containsSemiMixedTypes="0" containsString="0" containsNumber="1" containsInteger="1" minValue="0" maxValue="414918000"/>
    </cacheField>
    <cacheField name="CANT DE BOLETAS _x000a_65%" numFmtId="166">
      <sharedItems containsSemiMixedTypes="0" containsString="0" containsNumber="1" minValue="54" maxValue="3364.2"/>
    </cacheField>
    <cacheField name="Ventas Estimada 65% - Con Descuentos -  SIN INCLUIR SERVICIO" numFmtId="164">
      <sharedItems containsSemiMixedTypes="0" containsString="0" containsNumber="1" containsInteger="1" minValue="0" maxValue="311188500"/>
    </cacheField>
    <cacheField name="Valor descuentos Escenario 2" numFmtId="164">
      <sharedItems containsSemiMixedTypes="0" containsString="0" containsNumber="1" containsInteger="1" minValue="0" maxValue="103729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n v="1"/>
    <x v="0"/>
    <s v="Platea delantera "/>
    <n v="623"/>
    <x v="0"/>
    <n v="4"/>
    <n v="2"/>
    <n v="3"/>
    <n v="2492"/>
    <n v="1246"/>
    <n v="1869"/>
    <n v="5607"/>
    <n v="0.25"/>
    <n v="165000"/>
    <n v="90000"/>
    <n v="411180000"/>
    <n v="280350000"/>
    <n v="691530000"/>
    <n v="1569.96"/>
    <n v="145221300.00000003"/>
    <n v="345765000"/>
    <n v="2803.5"/>
    <n v="259323750"/>
    <n v="86441250"/>
    <n v="414918000"/>
    <n v="3364.2"/>
    <n v="311188500"/>
    <n v="103729500"/>
  </r>
  <r>
    <m/>
    <x v="0"/>
    <s v="Platea posterior"/>
    <n v="334"/>
    <x v="0"/>
    <n v="4"/>
    <n v="2"/>
    <n v="3"/>
    <n v="1336"/>
    <n v="668"/>
    <n v="1002"/>
    <n v="3006"/>
    <n v="0.25"/>
    <n v="130000"/>
    <n v="60000"/>
    <n v="173680000"/>
    <n v="100200000"/>
    <n v="273880000"/>
    <n v="841.68000000000006"/>
    <n v="57514800"/>
    <n v="136940000"/>
    <n v="1503"/>
    <n v="102705000"/>
    <n v="34235000"/>
    <n v="164328000"/>
    <n v="1803.6"/>
    <n v="123246000"/>
    <n v="41082000"/>
  </r>
  <r>
    <m/>
    <x v="0"/>
    <s v="Palco "/>
    <n v="127"/>
    <x v="0"/>
    <n v="4"/>
    <n v="2"/>
    <n v="3"/>
    <n v="508"/>
    <n v="254"/>
    <n v="381"/>
    <n v="1143"/>
    <n v="0.25"/>
    <n v="100000"/>
    <n v="50000"/>
    <n v="50800000"/>
    <n v="31750000"/>
    <n v="82550000"/>
    <n v="320.04000000000002"/>
    <n v="17335500.000000004"/>
    <n v="41275000"/>
    <n v="571.5"/>
    <n v="30956250"/>
    <n v="10318750"/>
    <n v="49530000"/>
    <n v="685.8"/>
    <n v="37147500"/>
    <n v="12382500"/>
  </r>
  <r>
    <m/>
    <x v="0"/>
    <s v="Balcón delantero "/>
    <n v="344"/>
    <x v="0"/>
    <n v="4"/>
    <n v="2"/>
    <n v="3"/>
    <n v="1376"/>
    <n v="688"/>
    <n v="1032"/>
    <n v="3096"/>
    <n v="0.25"/>
    <n v="70000"/>
    <n v="50000"/>
    <n v="96320000"/>
    <n v="86000000"/>
    <n v="182320000"/>
    <n v="866.88000000000011"/>
    <n v="38287200.000000007"/>
    <n v="91160000"/>
    <n v="1548"/>
    <n v="68370000"/>
    <n v="22790000"/>
    <n v="109392000"/>
    <n v="1857.6"/>
    <n v="82044000"/>
    <n v="27348000"/>
  </r>
  <r>
    <m/>
    <x v="0"/>
    <s v="Balcón posterior "/>
    <n v="222"/>
    <x v="0"/>
    <n v="4"/>
    <n v="2"/>
    <n v="3"/>
    <n v="888"/>
    <n v="444"/>
    <n v="666"/>
    <n v="1998"/>
    <n v="0.25"/>
    <n v="50000"/>
    <n v="40000"/>
    <n v="44400000"/>
    <n v="44400000"/>
    <n v="88800000"/>
    <n v="559.44000000000005"/>
    <n v="18648000.000000004"/>
    <n v="44400000"/>
    <n v="999"/>
    <n v="33300000"/>
    <n v="11100000"/>
    <n v="53280000"/>
    <n v="1198.8"/>
    <n v="39960000"/>
    <n v="13320000"/>
  </r>
  <r>
    <n v="2"/>
    <x v="1"/>
    <s v="Platea"/>
    <n v="453"/>
    <x v="0"/>
    <n v="2"/>
    <n v="4"/>
    <n v="2"/>
    <n v="906"/>
    <n v="1812"/>
    <n v="906"/>
    <n v="3624"/>
    <n v="0.25"/>
    <n v="0"/>
    <n v="0"/>
    <n v="0"/>
    <n v="0"/>
    <n v="0"/>
    <n v="1014.7200000000001"/>
    <n v="0"/>
    <n v="0"/>
    <n v="1812"/>
    <n v="0"/>
    <n v="0"/>
    <n v="0"/>
    <n v="2174.4"/>
    <n v="0"/>
    <n v="0"/>
  </r>
  <r>
    <m/>
    <x v="1"/>
    <s v="Balcon"/>
    <n v="303"/>
    <x v="0"/>
    <n v="2"/>
    <n v="4"/>
    <n v="2"/>
    <n v="606"/>
    <n v="1212"/>
    <n v="606"/>
    <n v="2424"/>
    <n v="0.25"/>
    <n v="0"/>
    <n v="0"/>
    <n v="0"/>
    <n v="0"/>
    <n v="0"/>
    <n v="678.72"/>
    <n v="0"/>
    <n v="0"/>
    <n v="1212"/>
    <n v="0"/>
    <n v="0"/>
    <n v="0"/>
    <n v="1454.3999999999999"/>
    <n v="0"/>
    <n v="0"/>
  </r>
  <r>
    <n v="3"/>
    <x v="2"/>
    <s v="Platea Delantera"/>
    <n v="140"/>
    <x v="0"/>
    <n v="5"/>
    <n v="2"/>
    <n v="0"/>
    <n v="700"/>
    <n v="280"/>
    <n v="0"/>
    <n v="980"/>
    <n v="0.25"/>
    <n v="165000"/>
    <n v="90000"/>
    <n v="115500000"/>
    <n v="25200000"/>
    <n v="140700000"/>
    <n v="274.40000000000003"/>
    <n v="29547000.000000007"/>
    <n v="70350000"/>
    <n v="490"/>
    <n v="52762500"/>
    <n v="17587500"/>
    <n v="84420000"/>
    <n v="588"/>
    <n v="63315000"/>
    <n v="21105000"/>
  </r>
  <r>
    <m/>
    <x v="2"/>
    <s v="Platea posterior"/>
    <n v="197"/>
    <x v="0"/>
    <n v="5"/>
    <n v="2"/>
    <n v="0"/>
    <n v="985"/>
    <n v="394"/>
    <n v="0"/>
    <n v="1379"/>
    <n v="0.25"/>
    <n v="140000"/>
    <n v="60000"/>
    <n v="137900000"/>
    <n v="23640000"/>
    <n v="161540000"/>
    <n v="386.12000000000006"/>
    <n v="33923400.000000007"/>
    <n v="80770000"/>
    <n v="689.5"/>
    <n v="60577500"/>
    <n v="20192500"/>
    <n v="96924000"/>
    <n v="827.4"/>
    <n v="72693000"/>
    <n v="24231000"/>
  </r>
  <r>
    <m/>
    <x v="2"/>
    <s v="Palcos 1er Nivel Central"/>
    <n v="58"/>
    <x v="0"/>
    <n v="5"/>
    <n v="2"/>
    <n v="0"/>
    <n v="290"/>
    <n v="116"/>
    <n v="0"/>
    <n v="406"/>
    <n v="0.25"/>
    <n v="120000"/>
    <n v="50000"/>
    <n v="34800000"/>
    <n v="5800000"/>
    <n v="40600000"/>
    <n v="113.68"/>
    <n v="8526000.0000000019"/>
    <n v="20300000"/>
    <n v="203"/>
    <n v="15225000"/>
    <n v="5075000"/>
    <n v="24360000"/>
    <n v="243.6"/>
    <n v="18270000"/>
    <n v="6090000"/>
  </r>
  <r>
    <m/>
    <x v="2"/>
    <s v="Palcos 2do Nivel Central"/>
    <n v="46"/>
    <x v="0"/>
    <n v="5"/>
    <n v="2"/>
    <n v="0"/>
    <n v="230"/>
    <n v="92"/>
    <n v="0"/>
    <n v="322"/>
    <n v="0.25"/>
    <n v="120000"/>
    <n v="50000"/>
    <n v="27600000"/>
    <n v="4600000"/>
    <n v="32200000"/>
    <n v="90.160000000000011"/>
    <n v="6762000"/>
    <n v="16100000"/>
    <n v="161"/>
    <n v="12075000"/>
    <n v="4025000"/>
    <n v="19320000"/>
    <n v="193.2"/>
    <n v="14490000"/>
    <n v="4830000"/>
  </r>
  <r>
    <m/>
    <x v="2"/>
    <s v="Palcos 3er Nivel Central"/>
    <n v="40"/>
    <x v="0"/>
    <n v="5"/>
    <n v="2"/>
    <n v="0"/>
    <n v="200"/>
    <n v="80"/>
    <n v="0"/>
    <n v="280"/>
    <n v="0.25"/>
    <n v="120000"/>
    <n v="50000"/>
    <n v="24000000"/>
    <n v="4000000"/>
    <n v="28000000"/>
    <n v="78.400000000000006"/>
    <n v="5880000.0000000009"/>
    <n v="14000000"/>
    <n v="140"/>
    <n v="10500000"/>
    <n v="3500000"/>
    <n v="16800000"/>
    <n v="168"/>
    <n v="12600000"/>
    <n v="4200000"/>
  </r>
  <r>
    <m/>
    <x v="2"/>
    <s v="Palcos 1er Nivel Lateral"/>
    <n v="40"/>
    <x v="0"/>
    <n v="5"/>
    <n v="2"/>
    <n v="0"/>
    <n v="200"/>
    <n v="80"/>
    <n v="0"/>
    <n v="280"/>
    <n v="0.25"/>
    <n v="80000"/>
    <n v="40000"/>
    <n v="16000000"/>
    <n v="3200000"/>
    <n v="19200000"/>
    <n v="78.400000000000006"/>
    <n v="4032000.0000000009"/>
    <n v="9600000"/>
    <n v="140"/>
    <n v="7200000"/>
    <n v="2400000"/>
    <n v="11520000"/>
    <n v="168"/>
    <n v="8640000"/>
    <n v="2880000"/>
  </r>
  <r>
    <m/>
    <x v="2"/>
    <s v="Palcos 2do Nivel Lateral"/>
    <n v="40"/>
    <x v="0"/>
    <n v="5"/>
    <n v="2"/>
    <n v="0"/>
    <n v="200"/>
    <n v="80"/>
    <n v="0"/>
    <n v="280"/>
    <n v="0.25"/>
    <n v="80000"/>
    <n v="40000"/>
    <n v="16000000"/>
    <n v="3200000"/>
    <n v="19200000"/>
    <n v="78.400000000000006"/>
    <n v="4032000.0000000009"/>
    <n v="9600000"/>
    <n v="140"/>
    <n v="7200000"/>
    <n v="2400000"/>
    <n v="11520000"/>
    <n v="168"/>
    <n v="8640000"/>
    <n v="2880000"/>
  </r>
  <r>
    <m/>
    <x v="2"/>
    <s v="Palcos 3er Nivel Lateral"/>
    <n v="36"/>
    <x v="0"/>
    <n v="5"/>
    <n v="2"/>
    <n v="0"/>
    <n v="180"/>
    <n v="72"/>
    <n v="0"/>
    <n v="252"/>
    <n v="0.25"/>
    <n v="80000"/>
    <n v="40000"/>
    <n v="14400000"/>
    <n v="2880000"/>
    <n v="17280000"/>
    <n v="70.56"/>
    <n v="3628800"/>
    <n v="8640000"/>
    <n v="126"/>
    <n v="6480000"/>
    <n v="2160000"/>
    <n v="10368000"/>
    <n v="151.19999999999999"/>
    <n v="7776000"/>
    <n v="2592000"/>
  </r>
  <r>
    <m/>
    <x v="2"/>
    <s v="Galeria"/>
    <n v="148"/>
    <x v="0"/>
    <n v="5"/>
    <n v="2"/>
    <n v="0"/>
    <n v="740"/>
    <n v="296"/>
    <n v="0"/>
    <n v="1036"/>
    <n v="0.25"/>
    <n v="50000"/>
    <n v="40000"/>
    <n v="37000000"/>
    <n v="11840000"/>
    <n v="48840000"/>
    <n v="290.08000000000004"/>
    <n v="10256400.000000002"/>
    <n v="24420000"/>
    <n v="518"/>
    <n v="18315000"/>
    <n v="6105000"/>
    <n v="29304000"/>
    <n v="621.6"/>
    <n v="21978000"/>
    <n v="7326000"/>
  </r>
  <r>
    <n v="4"/>
    <x v="3"/>
    <s v="Platea Central"/>
    <n v="314"/>
    <x v="0"/>
    <n v="7"/>
    <n v="0"/>
    <n v="0"/>
    <n v="2198"/>
    <n v="0"/>
    <n v="0"/>
    <n v="2198"/>
    <n v="0.25"/>
    <n v="150000"/>
    <n v="80000"/>
    <n v="329700000"/>
    <n v="0"/>
    <n v="329700000"/>
    <n v="615.44000000000005"/>
    <n v="69237000.000000015"/>
    <n v="164850000"/>
    <n v="1099"/>
    <n v="123637500"/>
    <n v="41212500"/>
    <n v="197820000"/>
    <n v="1318.8"/>
    <n v="148365000"/>
    <n v="49455000"/>
  </r>
  <r>
    <m/>
    <x v="3"/>
    <s v="Platea Izq / Der"/>
    <n v="262"/>
    <x v="0"/>
    <n v="7"/>
    <n v="0"/>
    <n v="0"/>
    <n v="1834"/>
    <n v="0"/>
    <n v="0"/>
    <n v="1834"/>
    <n v="0.25"/>
    <n v="150000"/>
    <n v="60000"/>
    <n v="275100000"/>
    <n v="0"/>
    <n v="275100000"/>
    <n v="513.5200000000001"/>
    <n v="57771000"/>
    <n v="137550000"/>
    <n v="917"/>
    <n v="103162500"/>
    <n v="34387500"/>
    <n v="165060000"/>
    <n v="1100.3999999999999"/>
    <n v="123795000"/>
    <n v="41265000"/>
  </r>
  <r>
    <m/>
    <x v="3"/>
    <s v="Balcón Central"/>
    <n v="104"/>
    <x v="0"/>
    <n v="7"/>
    <n v="0"/>
    <n v="0"/>
    <n v="728"/>
    <n v="0"/>
    <n v="0"/>
    <n v="728"/>
    <n v="0.25"/>
    <n v="100000"/>
    <n v="40000"/>
    <n v="72800000"/>
    <n v="0"/>
    <n v="72800000"/>
    <n v="203.84000000000003"/>
    <n v="15288000.000000004"/>
    <n v="36400000"/>
    <n v="364"/>
    <n v="27300000"/>
    <n v="9100000"/>
    <n v="43680000"/>
    <n v="436.8"/>
    <n v="32760000"/>
    <n v="10920000"/>
  </r>
  <r>
    <m/>
    <x v="3"/>
    <s v="1° Balcón Derecho # 1"/>
    <n v="34"/>
    <x v="0"/>
    <n v="7"/>
    <n v="0"/>
    <n v="0"/>
    <n v="238"/>
    <n v="0"/>
    <n v="0"/>
    <n v="238"/>
    <n v="0.25"/>
    <n v="60000"/>
    <n v="40000"/>
    <n v="14280000"/>
    <n v="0"/>
    <n v="14280000"/>
    <n v="66.64"/>
    <n v="2998800.0000000005"/>
    <n v="7140000"/>
    <n v="119"/>
    <n v="5355000"/>
    <n v="1785000"/>
    <n v="8568000"/>
    <n v="142.79999999999998"/>
    <n v="6426000"/>
    <n v="2142000"/>
  </r>
  <r>
    <m/>
    <x v="3"/>
    <s v="1° Balcón Derecho # 2"/>
    <n v="23"/>
    <x v="0"/>
    <n v="7"/>
    <n v="0"/>
    <n v="0"/>
    <n v="161"/>
    <n v="0"/>
    <n v="0"/>
    <n v="161"/>
    <n v="0.25"/>
    <n v="60000"/>
    <n v="40000"/>
    <n v="9660000"/>
    <n v="0"/>
    <n v="9660000"/>
    <n v="45.080000000000005"/>
    <n v="2028600.0000000005"/>
    <n v="4830000"/>
    <n v="80.5"/>
    <n v="3622500"/>
    <n v="1207500"/>
    <n v="5796000"/>
    <n v="96.6"/>
    <n v="4347000"/>
    <n v="1449000"/>
  </r>
  <r>
    <m/>
    <x v="3"/>
    <s v="1° Balcón Derecho # 3"/>
    <n v="27"/>
    <x v="0"/>
    <n v="7"/>
    <n v="0"/>
    <n v="0"/>
    <n v="189"/>
    <n v="0"/>
    <n v="0"/>
    <n v="189"/>
    <n v="0.25"/>
    <n v="60000"/>
    <n v="40000"/>
    <n v="11340000"/>
    <n v="0"/>
    <n v="11340000"/>
    <n v="52.92"/>
    <n v="2381400.0000000005"/>
    <n v="5670000"/>
    <n v="94.5"/>
    <n v="4252500"/>
    <n v="1417500"/>
    <n v="6804000"/>
    <n v="113.39999999999999"/>
    <n v="5103000"/>
    <n v="1701000"/>
  </r>
  <r>
    <m/>
    <x v="3"/>
    <s v="1° Balcón Izquierdo # 1"/>
    <n v="27"/>
    <x v="0"/>
    <n v="7"/>
    <n v="0"/>
    <n v="0"/>
    <n v="189"/>
    <n v="0"/>
    <n v="0"/>
    <n v="189"/>
    <n v="0.25"/>
    <n v="60000"/>
    <n v="40000"/>
    <n v="11340000"/>
    <n v="0"/>
    <n v="11340000"/>
    <n v="52.92"/>
    <n v="2381400.0000000005"/>
    <n v="5670000"/>
    <n v="94.5"/>
    <n v="4252500"/>
    <n v="1417500"/>
    <n v="6804000"/>
    <n v="113.39999999999999"/>
    <n v="5103000"/>
    <n v="1701000"/>
  </r>
  <r>
    <m/>
    <x v="3"/>
    <s v="1° Balcón Izquierdo # 2"/>
    <n v="20"/>
    <x v="0"/>
    <n v="7"/>
    <n v="0"/>
    <n v="0"/>
    <n v="140"/>
    <n v="0"/>
    <n v="0"/>
    <n v="140"/>
    <n v="0.25"/>
    <n v="60000"/>
    <n v="40000"/>
    <n v="8400000"/>
    <n v="0"/>
    <n v="8400000"/>
    <n v="39.200000000000003"/>
    <n v="1764000"/>
    <n v="4200000"/>
    <n v="70"/>
    <n v="3150000"/>
    <n v="1050000"/>
    <n v="5040000"/>
    <n v="84"/>
    <n v="3780000"/>
    <n v="1260000"/>
  </r>
  <r>
    <m/>
    <x v="3"/>
    <s v="1° Balcón Izquierdo # 3"/>
    <n v="20"/>
    <x v="0"/>
    <n v="7"/>
    <n v="0"/>
    <n v="0"/>
    <n v="140"/>
    <n v="0"/>
    <n v="0"/>
    <n v="140"/>
    <n v="0.25"/>
    <n v="60000"/>
    <n v="40000"/>
    <n v="8400000"/>
    <n v="0"/>
    <n v="8400000"/>
    <n v="39.200000000000003"/>
    <n v="1764000"/>
    <n v="4200000"/>
    <n v="70"/>
    <n v="3150000"/>
    <n v="1050000"/>
    <n v="5040000"/>
    <n v="84"/>
    <n v="3780000"/>
    <n v="1260000"/>
  </r>
  <r>
    <m/>
    <x v="3"/>
    <s v="2° Balcón Central"/>
    <n v="74"/>
    <x v="0"/>
    <n v="7"/>
    <n v="0"/>
    <n v="0"/>
    <n v="518"/>
    <n v="0"/>
    <n v="0"/>
    <n v="518"/>
    <n v="0.25"/>
    <n v="50000"/>
    <n v="40000"/>
    <n v="25900000"/>
    <n v="0"/>
    <n v="25900000"/>
    <n v="145.04000000000002"/>
    <n v="5439000.0000000009"/>
    <n v="12950000"/>
    <n v="259"/>
    <n v="9712500"/>
    <n v="3237500"/>
    <n v="15540000"/>
    <n v="310.8"/>
    <n v="11655000"/>
    <n v="3885000"/>
  </r>
  <r>
    <m/>
    <x v="3"/>
    <s v="2° Balcón Lateral Derecho Y 2° Balcón Lateral Izquierdo"/>
    <n v="89"/>
    <x v="0"/>
    <n v="7"/>
    <n v="0"/>
    <n v="0"/>
    <n v="623"/>
    <n v="0"/>
    <n v="0"/>
    <n v="623"/>
    <n v="0.25"/>
    <n v="50000"/>
    <n v="40000"/>
    <n v="31150000"/>
    <n v="0"/>
    <n v="31150000"/>
    <n v="174.44000000000003"/>
    <n v="6541500"/>
    <n v="15575000"/>
    <n v="311.5"/>
    <n v="11681250"/>
    <n v="3893750"/>
    <n v="18690000"/>
    <n v="373.8"/>
    <n v="14017500"/>
    <n v="4672500"/>
  </r>
  <r>
    <n v="5"/>
    <x v="4"/>
    <s v="Platea 1"/>
    <n v="103"/>
    <x v="0"/>
    <n v="9"/>
    <n v="0"/>
    <n v="0"/>
    <n v="927"/>
    <n v="0"/>
    <n v="0"/>
    <n v="927"/>
    <n v="0.25"/>
    <n v="150000"/>
    <n v="80000"/>
    <n v="139050000"/>
    <n v="0"/>
    <n v="139050000"/>
    <n v="259.56"/>
    <n v="29200500"/>
    <n v="69525000"/>
    <n v="463.5"/>
    <n v="52143750"/>
    <n v="17381250"/>
    <n v="83430000"/>
    <n v="556.19999999999993"/>
    <n v="62572500"/>
    <n v="20857500"/>
  </r>
  <r>
    <m/>
    <x v="4"/>
    <s v="Platea 2"/>
    <n v="110"/>
    <x v="0"/>
    <n v="9"/>
    <n v="0"/>
    <n v="0"/>
    <n v="990"/>
    <n v="0"/>
    <n v="0"/>
    <n v="990"/>
    <n v="0.25"/>
    <n v="150000"/>
    <n v="80000"/>
    <n v="148500000"/>
    <n v="0"/>
    <n v="148500000"/>
    <n v="277.20000000000005"/>
    <n v="31185000.000000007"/>
    <n v="74250000"/>
    <n v="495"/>
    <n v="55687500"/>
    <n v="18562500"/>
    <n v="89100000"/>
    <n v="594"/>
    <n v="66825000"/>
    <n v="22275000"/>
  </r>
  <r>
    <m/>
    <x v="4"/>
    <s v="Platea 3"/>
    <n v="105"/>
    <x v="0"/>
    <n v="9"/>
    <n v="0"/>
    <n v="0"/>
    <n v="945"/>
    <n v="0"/>
    <n v="0"/>
    <n v="945"/>
    <n v="0.25"/>
    <n v="120000"/>
    <n v="70000"/>
    <n v="113400000"/>
    <n v="0"/>
    <n v="113400000"/>
    <n v="264.60000000000002"/>
    <n v="23814000.000000004"/>
    <n v="56700000"/>
    <n v="472.5"/>
    <n v="42525000"/>
    <n v="14175000"/>
    <n v="68040000"/>
    <n v="567"/>
    <n v="51030000"/>
    <n v="17010000"/>
  </r>
  <r>
    <m/>
    <x v="4"/>
    <s v="Platea 4"/>
    <n v="131"/>
    <x v="0"/>
    <n v="9"/>
    <n v="0"/>
    <n v="0"/>
    <n v="1179"/>
    <n v="0"/>
    <n v="0"/>
    <n v="1179"/>
    <n v="0.25"/>
    <n v="100000"/>
    <n v="60000"/>
    <n v="117900000"/>
    <n v="0"/>
    <n v="117900000"/>
    <n v="330.12"/>
    <n v="24759000.000000004"/>
    <n v="58950000"/>
    <n v="589.5"/>
    <n v="44212500"/>
    <n v="14737500"/>
    <n v="70740000"/>
    <n v="707.4"/>
    <n v="53055000"/>
    <n v="17685000"/>
  </r>
  <r>
    <m/>
    <x v="4"/>
    <s v="Platea Lateral"/>
    <n v="76"/>
    <x v="0"/>
    <n v="9"/>
    <n v="0"/>
    <n v="0"/>
    <n v="684"/>
    <n v="0"/>
    <n v="0"/>
    <n v="684"/>
    <n v="0.25"/>
    <n v="100000"/>
    <n v="60000"/>
    <n v="68400000"/>
    <n v="0"/>
    <n v="68400000"/>
    <n v="191.52"/>
    <n v="14364000"/>
    <n v="34200000"/>
    <n v="342"/>
    <n v="25650000"/>
    <n v="8550000"/>
    <n v="41040000"/>
    <n v="410.4"/>
    <n v="30780000"/>
    <n v="10260000"/>
  </r>
  <r>
    <m/>
    <x v="4"/>
    <s v="Platea Posterior"/>
    <n v="201"/>
    <x v="0"/>
    <n v="9"/>
    <n v="0"/>
    <n v="0"/>
    <n v="1809"/>
    <n v="0"/>
    <n v="0"/>
    <n v="1809"/>
    <n v="0.25"/>
    <n v="60000"/>
    <n v="50000"/>
    <n v="108540000"/>
    <n v="0"/>
    <n v="108540000"/>
    <n v="506.52000000000004"/>
    <n v="22793400.000000004"/>
    <n v="54270000"/>
    <n v="904.5"/>
    <n v="40702500"/>
    <n v="13567500"/>
    <n v="65124000"/>
    <n v="1085.3999999999999"/>
    <n v="48843000"/>
    <n v="16281000"/>
  </r>
  <r>
    <m/>
    <x v="4"/>
    <s v="1 Balcón Delantero"/>
    <n v="89"/>
    <x v="0"/>
    <n v="9"/>
    <n v="0"/>
    <n v="0"/>
    <n v="801"/>
    <n v="0"/>
    <n v="0"/>
    <n v="801"/>
    <n v="0.25"/>
    <n v="60000"/>
    <n v="50000"/>
    <n v="48060000"/>
    <n v="0"/>
    <n v="48060000"/>
    <n v="224.28000000000003"/>
    <n v="10092600.000000002"/>
    <n v="24030000"/>
    <n v="400.5"/>
    <n v="18022500"/>
    <n v="6007500"/>
    <n v="28836000"/>
    <n v="480.59999999999997"/>
    <n v="21627000"/>
    <n v="7209000"/>
  </r>
  <r>
    <m/>
    <x v="4"/>
    <s v="1 Balcón Posterior"/>
    <n v="126"/>
    <x v="0"/>
    <n v="9"/>
    <n v="0"/>
    <n v="0"/>
    <n v="1134"/>
    <n v="0"/>
    <n v="0"/>
    <n v="1134"/>
    <n v="0.25"/>
    <n v="60000"/>
    <n v="50000"/>
    <n v="68040000"/>
    <n v="0"/>
    <n v="68040000"/>
    <n v="317.52000000000004"/>
    <n v="14288400"/>
    <n v="34020000"/>
    <n v="567"/>
    <n v="25515000"/>
    <n v="8505000"/>
    <n v="40824000"/>
    <n v="680.4"/>
    <n v="30618000"/>
    <n v="10206000"/>
  </r>
  <r>
    <m/>
    <x v="4"/>
    <s v="2 Balcón Delantero"/>
    <n v="178"/>
    <x v="0"/>
    <n v="9"/>
    <n v="0"/>
    <n v="0"/>
    <n v="1602"/>
    <n v="0"/>
    <n v="0"/>
    <n v="1602"/>
    <n v="0.25"/>
    <n v="60000"/>
    <n v="50000"/>
    <n v="96120000"/>
    <n v="0"/>
    <n v="96120000"/>
    <n v="448.56000000000006"/>
    <n v="20185200.000000004"/>
    <n v="48060000"/>
    <n v="801"/>
    <n v="36045000"/>
    <n v="12015000"/>
    <n v="57672000"/>
    <n v="961.19999999999993"/>
    <n v="43254000"/>
    <n v="14418000"/>
  </r>
  <r>
    <m/>
    <x v="4"/>
    <s v="Balcón Mayor"/>
    <n v="161"/>
    <x v="0"/>
    <n v="9"/>
    <n v="0"/>
    <n v="0"/>
    <n v="1449"/>
    <n v="0"/>
    <n v="0"/>
    <n v="1449"/>
    <n v="0.25"/>
    <n v="50000"/>
    <n v="40000"/>
    <n v="72450000"/>
    <n v="0"/>
    <n v="72450000"/>
    <n v="405.72"/>
    <n v="15214500.000000004"/>
    <n v="36225000"/>
    <n v="724.5"/>
    <n v="27168750"/>
    <n v="9056250"/>
    <n v="43470000"/>
    <n v="869.4"/>
    <n v="32602500"/>
    <n v="10867500"/>
  </r>
  <r>
    <m/>
    <x v="4"/>
    <s v="Vista parcial 2 piso"/>
    <n v="10"/>
    <x v="0"/>
    <n v="9"/>
    <n v="0"/>
    <n v="0"/>
    <n v="90"/>
    <n v="0"/>
    <n v="0"/>
    <n v="90"/>
    <n v="0.25"/>
    <n v="50000"/>
    <n v="40000"/>
    <n v="4500000"/>
    <n v="0"/>
    <n v="4500000"/>
    <n v="25.200000000000003"/>
    <n v="945000.00000000023"/>
    <n v="2250000"/>
    <n v="45"/>
    <n v="1687500"/>
    <n v="562500"/>
    <n v="2700000"/>
    <n v="54"/>
    <n v="2025000"/>
    <n v="675000"/>
  </r>
  <r>
    <m/>
    <x v="4"/>
    <s v="Vista parcial 3 piso"/>
    <n v="10"/>
    <x v="0"/>
    <n v="9"/>
    <n v="0"/>
    <n v="0"/>
    <n v="90"/>
    <n v="0"/>
    <n v="0"/>
    <n v="90"/>
    <n v="0.25"/>
    <n v="50000"/>
    <n v="40000"/>
    <n v="4500000"/>
    <n v="0"/>
    <n v="4500000"/>
    <n v="25.200000000000003"/>
    <n v="945000.00000000023"/>
    <n v="2250000"/>
    <n v="45"/>
    <n v="1687500"/>
    <n v="562500"/>
    <n v="2700000"/>
    <n v="54"/>
    <n v="2025000"/>
    <n v="675000"/>
  </r>
  <r>
    <n v="6"/>
    <x v="5"/>
    <s v="Platea"/>
    <n v="294"/>
    <x v="1"/>
    <n v="4"/>
    <n v="4"/>
    <n v="0"/>
    <n v="1176"/>
    <n v="1176"/>
    <n v="0"/>
    <n v="2352"/>
    <n v="0.25"/>
    <n v="120000"/>
    <n v="60000"/>
    <n v="141120000"/>
    <n v="70560000"/>
    <n v="211680000"/>
    <n v="658.56000000000006"/>
    <n v="44452800.000000007"/>
    <n v="105840000"/>
    <n v="1176"/>
    <n v="79380000"/>
    <n v="26460000"/>
    <n v="127008000"/>
    <n v="1411.2"/>
    <n v="95256000"/>
    <n v="31752000"/>
  </r>
  <r>
    <m/>
    <x v="5"/>
    <s v="Balcon"/>
    <n v="95"/>
    <x v="1"/>
    <n v="4"/>
    <n v="4"/>
    <n v="0"/>
    <n v="380"/>
    <n v="380"/>
    <n v="0"/>
    <n v="760"/>
    <n v="0.25"/>
    <n v="80000"/>
    <n v="40000"/>
    <n v="30400000"/>
    <n v="15200000"/>
    <n v="45600000"/>
    <n v="212.8"/>
    <n v="9576000.0000000019"/>
    <n v="22800000"/>
    <n v="380"/>
    <n v="17100000"/>
    <n v="5700000"/>
    <n v="27360000"/>
    <n v="456"/>
    <n v="20520000"/>
    <n v="6840000"/>
  </r>
  <r>
    <n v="7"/>
    <x v="6"/>
    <s v="Platea"/>
    <n v="187"/>
    <x v="1"/>
    <n v="7"/>
    <n v="0"/>
    <n v="0"/>
    <n v="1309"/>
    <n v="0"/>
    <n v="0"/>
    <n v="1309"/>
    <n v="0.25"/>
    <n v="140000"/>
    <n v="80000"/>
    <n v="183260000"/>
    <n v="0"/>
    <n v="183260000"/>
    <n v="366.52000000000004"/>
    <n v="38484600.000000007"/>
    <n v="91630000"/>
    <n v="654.5"/>
    <n v="68722500"/>
    <n v="22907500"/>
    <n v="109956000"/>
    <n v="785.4"/>
    <n v="82467000"/>
    <n v="27489000"/>
  </r>
  <r>
    <m/>
    <x v="6"/>
    <s v="Balcón delantero"/>
    <n v="74"/>
    <x v="1"/>
    <n v="7"/>
    <n v="0"/>
    <n v="0"/>
    <n v="518"/>
    <n v="0"/>
    <n v="0"/>
    <n v="518"/>
    <n v="0.25"/>
    <n v="120000"/>
    <n v="60000"/>
    <n v="62160000"/>
    <n v="0"/>
    <n v="62160000"/>
    <n v="145.04000000000002"/>
    <n v="13053600"/>
    <n v="31080000"/>
    <n v="259"/>
    <n v="23310000"/>
    <n v="7770000"/>
    <n v="37296000"/>
    <n v="310.8"/>
    <n v="27972000"/>
    <n v="9324000"/>
  </r>
  <r>
    <m/>
    <x v="6"/>
    <s v="Balcón posterior"/>
    <n v="199"/>
    <x v="1"/>
    <n v="7"/>
    <n v="0"/>
    <n v="0"/>
    <n v="1393"/>
    <n v="0"/>
    <n v="0"/>
    <n v="1393"/>
    <n v="0.25"/>
    <n v="80000"/>
    <n v="40000"/>
    <n v="111440000"/>
    <n v="0"/>
    <n v="111440000"/>
    <n v="390.04"/>
    <n v="23402400.000000004"/>
    <n v="55720000"/>
    <n v="696.5"/>
    <n v="41790000"/>
    <n v="13930000"/>
    <n v="66864000"/>
    <n v="835.8"/>
    <n v="50148000"/>
    <n v="16716000"/>
  </r>
  <r>
    <m/>
    <x v="6"/>
    <s v="Segundo balcón"/>
    <n v="100"/>
    <x v="1"/>
    <n v="7"/>
    <n v="0"/>
    <n v="0"/>
    <n v="700"/>
    <n v="0"/>
    <n v="0"/>
    <n v="700"/>
    <n v="0.25"/>
    <n v="40000"/>
    <n v="30000"/>
    <n v="28000000"/>
    <n v="0"/>
    <n v="28000000"/>
    <n v="196.00000000000003"/>
    <n v="5880000.0000000009"/>
    <n v="14000000"/>
    <n v="350"/>
    <n v="10500000"/>
    <n v="3500000"/>
    <n v="16800000"/>
    <n v="420"/>
    <n v="12600000"/>
    <n v="4200000"/>
  </r>
  <r>
    <n v="8"/>
    <x v="7"/>
    <s v="General"/>
    <n v="180"/>
    <x v="1"/>
    <n v="2"/>
    <n v="0"/>
    <n v="2"/>
    <n v="360"/>
    <n v="0"/>
    <n v="360"/>
    <n v="720"/>
    <n v="0.25"/>
    <n v="90000"/>
    <n v="60000"/>
    <n v="32400000"/>
    <n v="21600000"/>
    <n v="54000000"/>
    <n v="201.60000000000002"/>
    <n v="11340000.000000002"/>
    <n v="27000000"/>
    <n v="360"/>
    <n v="20250000"/>
    <n v="6750000"/>
    <n v="32400000"/>
    <n v="432"/>
    <n v="24300000"/>
    <n v="8100000"/>
  </r>
  <r>
    <n v="9"/>
    <x v="8"/>
    <s v="Preferencial"/>
    <n v="120"/>
    <x v="1"/>
    <n v="3"/>
    <n v="2"/>
    <n v="2"/>
    <n v="360"/>
    <n v="240"/>
    <n v="240"/>
    <n v="840"/>
    <n v="0.25"/>
    <n v="120000"/>
    <n v="80000"/>
    <n v="43200000"/>
    <n v="38400000"/>
    <n v="81600000"/>
    <n v="235.20000000000002"/>
    <n v="17136000.000000004"/>
    <n v="40800000"/>
    <n v="420"/>
    <n v="30600000"/>
    <n v="10200000"/>
    <n v="48960000"/>
    <n v="504"/>
    <n v="36720000"/>
    <n v="12240000"/>
  </r>
  <r>
    <m/>
    <x v="8"/>
    <s v="General"/>
    <n v="128"/>
    <x v="1"/>
    <n v="3"/>
    <n v="2"/>
    <n v="2"/>
    <n v="384"/>
    <n v="256"/>
    <n v="256"/>
    <n v="896"/>
    <n v="0.25"/>
    <n v="100000"/>
    <n v="70000"/>
    <n v="38400000"/>
    <n v="35840000"/>
    <n v="74240000"/>
    <n v="250.88000000000002"/>
    <n v="15590400.000000004"/>
    <n v="37120000"/>
    <n v="448"/>
    <n v="27840000"/>
    <n v="9280000"/>
    <n v="44544000"/>
    <n v="537.6"/>
    <n v="33408000"/>
    <n v="11136000"/>
  </r>
  <r>
    <n v="10"/>
    <x v="9"/>
    <s v="General"/>
    <n v="180"/>
    <x v="2"/>
    <n v="0"/>
    <n v="4"/>
    <n v="4"/>
    <n v="0"/>
    <n v="720"/>
    <n v="720"/>
    <n v="1440"/>
    <n v="0.25"/>
    <n v="100000"/>
    <n v="50000"/>
    <n v="0"/>
    <n v="72000000"/>
    <n v="72000000"/>
    <n v="403.20000000000005"/>
    <n v="15120000.000000004"/>
    <n v="36000000"/>
    <n v="720"/>
    <n v="27000000"/>
    <n v="9000000"/>
    <n v="43200000"/>
    <n v="864"/>
    <n v="32400000"/>
    <n v="10800000"/>
  </r>
  <r>
    <n v="11"/>
    <x v="10"/>
    <s v="General"/>
    <n v="120"/>
    <x v="2"/>
    <n v="0"/>
    <n v="4"/>
    <n v="6"/>
    <n v="0"/>
    <n v="480"/>
    <n v="720"/>
    <n v="1200"/>
    <n v="0.25"/>
    <n v="90000"/>
    <n v="40000"/>
    <n v="0"/>
    <n v="48000000"/>
    <n v="48000000"/>
    <n v="336.00000000000006"/>
    <n v="10080000.000000002"/>
    <n v="24000000"/>
    <n v="600"/>
    <n v="18000000"/>
    <n v="6000000"/>
    <n v="28800000"/>
    <n v="720"/>
    <n v="21600000"/>
    <n v="7200000"/>
  </r>
  <r>
    <n v="12"/>
    <x v="11"/>
    <s v="General"/>
    <n v="207"/>
    <x v="2"/>
    <n v="6"/>
    <n v="0"/>
    <n v="2"/>
    <n v="1242"/>
    <n v="0"/>
    <n v="414"/>
    <n v="1656"/>
    <n v="0.25"/>
    <n v="100000"/>
    <n v="60000"/>
    <n v="124200000"/>
    <n v="24840000"/>
    <n v="149040000"/>
    <n v="463.68000000000006"/>
    <n v="31298400.000000007"/>
    <n v="74520000"/>
    <n v="828"/>
    <n v="55890000"/>
    <n v="18630000"/>
    <n v="89424000"/>
    <n v="993.59999999999991"/>
    <n v="67068000"/>
    <n v="22356000"/>
  </r>
  <r>
    <n v="13"/>
    <x v="12"/>
    <s v="General"/>
    <n v="150"/>
    <x v="2"/>
    <n v="0"/>
    <n v="0"/>
    <n v="12"/>
    <n v="0"/>
    <n v="0"/>
    <n v="1800"/>
    <n v="1800"/>
    <n v="0.25"/>
    <n v="100000"/>
    <n v="60000"/>
    <n v="0"/>
    <n v="108000000"/>
    <n v="108000000"/>
    <n v="504.00000000000006"/>
    <n v="22680000.000000004"/>
    <n v="54000000"/>
    <n v="900"/>
    <n v="40500000"/>
    <n v="13500000"/>
    <n v="64800000"/>
    <n v="1080"/>
    <n v="48600000"/>
    <n v="16200000"/>
  </r>
  <r>
    <n v="14"/>
    <x v="13"/>
    <s v="General"/>
    <n v="170"/>
    <x v="2"/>
    <n v="0"/>
    <n v="2"/>
    <n v="6"/>
    <n v="0"/>
    <n v="340"/>
    <n v="1020"/>
    <n v="1360"/>
    <n v="0.25"/>
    <n v="100000"/>
    <n v="50000"/>
    <n v="0"/>
    <n v="68000000"/>
    <n v="68000000"/>
    <n v="380.8"/>
    <n v="14280000"/>
    <n v="34000000"/>
    <n v="680"/>
    <n v="25500000"/>
    <n v="8500000"/>
    <n v="40800000"/>
    <n v="816"/>
    <n v="30600000"/>
    <n v="10200000"/>
  </r>
  <r>
    <n v="15"/>
    <x v="14"/>
    <s v="General"/>
    <n v="80"/>
    <x v="2"/>
    <n v="0"/>
    <n v="6"/>
    <n v="4"/>
    <n v="0"/>
    <n v="480"/>
    <n v="320"/>
    <n v="800"/>
    <n v="0.25"/>
    <n v="90000"/>
    <n v="60000"/>
    <n v="0"/>
    <n v="48000000"/>
    <n v="48000000"/>
    <n v="224.00000000000003"/>
    <n v="10080000.000000002"/>
    <n v="24000000"/>
    <n v="400"/>
    <n v="18000000"/>
    <n v="6000000"/>
    <n v="28800000"/>
    <n v="480"/>
    <n v="21600000"/>
    <n v="7200000"/>
  </r>
  <r>
    <n v="16"/>
    <x v="15"/>
    <s v="General"/>
    <n v="160"/>
    <x v="2"/>
    <n v="0"/>
    <n v="2"/>
    <n v="8"/>
    <n v="0"/>
    <n v="320"/>
    <n v="1280"/>
    <n v="1600"/>
    <n v="0.25"/>
    <n v="90000"/>
    <n v="60000"/>
    <n v="0"/>
    <n v="96000000"/>
    <n v="96000000"/>
    <n v="448.00000000000006"/>
    <n v="20160000.000000004"/>
    <n v="48000000"/>
    <n v="800"/>
    <n v="36000000"/>
    <n v="12000000"/>
    <n v="57600000"/>
    <n v="960"/>
    <n v="43200000"/>
    <n v="14400000"/>
  </r>
  <r>
    <n v="17"/>
    <x v="16"/>
    <s v="General "/>
    <n v="170"/>
    <x v="2"/>
    <n v="0"/>
    <n v="2"/>
    <n v="8"/>
    <n v="0"/>
    <n v="340"/>
    <n v="1360"/>
    <n v="1700"/>
    <n v="0.25"/>
    <n v="100000"/>
    <n v="50000"/>
    <n v="0"/>
    <n v="85000000"/>
    <n v="85000000"/>
    <n v="476.00000000000006"/>
    <n v="17850000.000000004"/>
    <n v="42500000"/>
    <n v="850"/>
    <n v="31875000"/>
    <n v="10625000"/>
    <n v="51000000"/>
    <n v="1020"/>
    <n v="38250000"/>
    <n v="12750000"/>
  </r>
  <r>
    <n v="18"/>
    <x v="17"/>
    <s v="General"/>
    <n v="150"/>
    <x v="2"/>
    <n v="0"/>
    <n v="0"/>
    <n v="6"/>
    <n v="0"/>
    <n v="0"/>
    <n v="900"/>
    <n v="900"/>
    <n v="0.25"/>
    <n v="90000"/>
    <n v="60000"/>
    <n v="0"/>
    <n v="54000000"/>
    <n v="54000000"/>
    <n v="252.00000000000003"/>
    <n v="11340000.000000002"/>
    <n v="27000000"/>
    <n v="450"/>
    <n v="20250000"/>
    <n v="6750000"/>
    <n v="32400000"/>
    <n v="540"/>
    <n v="24300000"/>
    <n v="8100000"/>
  </r>
  <r>
    <n v="19"/>
    <x v="18"/>
    <s v="General"/>
    <n v="150"/>
    <x v="2"/>
    <n v="0"/>
    <n v="8"/>
    <n v="0"/>
    <n v="0"/>
    <n v="1200"/>
    <n v="0"/>
    <n v="1200"/>
    <n v="0.25"/>
    <n v="90000"/>
    <n v="60000"/>
    <n v="0"/>
    <n v="72000000"/>
    <n v="72000000"/>
    <n v="336.00000000000006"/>
    <n v="15120000.000000004"/>
    <n v="36000000"/>
    <n v="600"/>
    <n v="27000000"/>
    <n v="9000000"/>
    <n v="43200000"/>
    <n v="720"/>
    <n v="32400000"/>
    <n v="10800000"/>
  </r>
  <r>
    <n v="20"/>
    <x v="19"/>
    <s v="General"/>
    <n v="180"/>
    <x v="2"/>
    <n v="0"/>
    <n v="0"/>
    <n v="6"/>
    <n v="0"/>
    <n v="0"/>
    <n v="1080"/>
    <n v="1080"/>
    <n v="0.25"/>
    <n v="100000"/>
    <n v="50000"/>
    <n v="0"/>
    <n v="54000000"/>
    <n v="54000000"/>
    <n v="302.40000000000003"/>
    <n v="11340000.000000002"/>
    <n v="27000000"/>
    <n v="540"/>
    <n v="20250000"/>
    <n v="6750000"/>
    <n v="32400000"/>
    <n v="648"/>
    <n v="24300000"/>
    <n v="81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Consolidado por tipo de formato" cacheId="35" applyNumberFormats="0" applyBorderFormats="0" applyFontFormats="0" applyPatternFormats="0" applyAlignmentFormats="0" applyWidthHeightFormats="0" dataCaption="" updatedVersion="8" compact="0" compactData="0">
  <location ref="A3:B27" firstHeaderRow="1" firstDataRow="1" firstDataCol="2"/>
  <pivotFields count="28">
    <pivotField name="#" compact="0" outline="0" multipleItemSelectionAllowed="1" showAll="0"/>
    <pivotField name="TEATRO" axis="axisRow" compact="0" outline="0" multipleItemSelectionAllowed="1" showAll="0" sortType="ascending">
      <items count="21">
        <item x="18"/>
        <item x="5"/>
        <item x="11"/>
        <item x="19"/>
        <item x="7"/>
        <item x="17"/>
        <item x="2"/>
        <item x="3"/>
        <item x="10"/>
        <item x="1"/>
        <item x="16"/>
        <item x="8"/>
        <item x="12"/>
        <item x="9"/>
        <item x="6"/>
        <item x="13"/>
        <item x="4"/>
        <item x="0"/>
        <item x="14"/>
        <item x="15"/>
        <item t="default"/>
      </items>
    </pivotField>
    <pivotField name="LOCALIDAD" compact="0" outline="0" multipleItemSelectionAllowed="1" showAll="0"/>
    <pivotField name="AFORO" compact="0" outline="0" multipleItemSelectionAllowed="1" showAll="0"/>
    <pivotField name="FORMATO" axis="axisRow" compact="0" outline="0" multipleItemSelectionAllowed="1" showAll="0" sortType="ascending">
      <items count="4">
        <item x="0"/>
        <item x="1"/>
        <item x="2"/>
        <item t="default"/>
      </items>
    </pivotField>
    <pivotField name="Funciones Internacionales" compact="0" outline="0" multipleItemSelectionAllowed="1" showAll="0"/>
    <pivotField name="Funciones nacionales" compact="0" outline="0" multipleItemSelectionAllowed="1" showAll="0"/>
    <pivotField name="Funciones Distritales" compact="0" outline="0" multipleItemSelectionAllowed="1" showAll="0"/>
    <pivotField name="AFOROS Funciones Internacionales" compact="0" outline="0" multipleItemSelectionAllowed="1" showAll="0"/>
    <pivotField name="AFOROS Funciones nacionales" compact="0" outline="0" multipleItemSelectionAllowed="1" showAll="0"/>
    <pivotField name="AFOROS Funciones Distritales" compact="0" outline="0" multipleItemSelectionAllowed="1" showAll="0"/>
    <pivotField name="Aforo total" compact="0" outline="0" multipleItemSelectionAllowed="1" showAll="0"/>
    <pivotField compact="0" numFmtId="9" outline="0" showAll="0" includeNewItemsInFilter="1"/>
    <pivotField compact="0" outline="0" showAll="0" includeNewItemsInFilter="1"/>
    <pivotField compact="0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6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4" outline="0" showAll="0" includeNewItemsInFilter="1"/>
    <pivotField compact="0" numFmtId="166" outline="0" showAll="0" includeNewItemsInFilter="1"/>
    <pivotField compact="0" numFmtId="164" outline="0" showAll="0" includeNewItemsInFilter="1"/>
    <pivotField compact="0" numFmtId="164" outline="0" showAll="0" includeNewItemsInFilter="1"/>
  </pivotFields>
  <rowFields count="2">
    <field x="4"/>
    <field x="1"/>
  </rowFields>
  <rowItems count="24">
    <i>
      <x/>
      <x v="6"/>
    </i>
    <i r="1">
      <x v="7"/>
    </i>
    <i r="1">
      <x v="9"/>
    </i>
    <i r="1">
      <x v="16"/>
    </i>
    <i r="1">
      <x v="17"/>
    </i>
    <i t="default">
      <x/>
    </i>
    <i>
      <x v="1"/>
      <x v="1"/>
    </i>
    <i r="1">
      <x v="4"/>
    </i>
    <i r="1">
      <x v="11"/>
    </i>
    <i r="1">
      <x v="14"/>
    </i>
    <i t="default">
      <x v="1"/>
    </i>
    <i>
      <x v="2"/>
      <x/>
    </i>
    <i r="1">
      <x v="2"/>
    </i>
    <i r="1">
      <x v="3"/>
    </i>
    <i r="1">
      <x v="5"/>
    </i>
    <i r="1">
      <x v="8"/>
    </i>
    <i r="1">
      <x v="10"/>
    </i>
    <i r="1">
      <x v="12"/>
    </i>
    <i r="1">
      <x v="13"/>
    </i>
    <i r="1">
      <x v="15"/>
    </i>
    <i r="1">
      <x v="18"/>
    </i>
    <i r="1">
      <x v="19"/>
    </i>
    <i t="default">
      <x v="2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4"/>
  <sheetViews>
    <sheetView showGridLines="0" tabSelected="1" workbookViewId="0">
      <selection activeCell="F16" sqref="F16"/>
    </sheetView>
  </sheetViews>
  <sheetFormatPr baseColWidth="10" defaultColWidth="14.44140625" defaultRowHeight="15" customHeight="1" x14ac:dyDescent="0.3"/>
  <cols>
    <col min="1" max="1" width="44" customWidth="1"/>
    <col min="2" max="2" width="16.6640625" customWidth="1"/>
    <col min="3" max="3" width="20" customWidth="1"/>
    <col min="4" max="4" width="22.109375" customWidth="1"/>
    <col min="5" max="5" width="22.33203125" customWidth="1"/>
    <col min="6" max="6" width="22.5546875" customWidth="1"/>
    <col min="7" max="7" width="18.6640625" customWidth="1"/>
    <col min="8" max="26" width="10.6640625" customWidth="1"/>
  </cols>
  <sheetData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8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4" t="s">
        <v>5</v>
      </c>
      <c r="B4" s="5">
        <f>+'Detalle por Teatro'!U3</f>
        <v>0.5</v>
      </c>
      <c r="C4" s="6">
        <f>+'Detalle por Teatro'!U66</f>
        <v>1890845000</v>
      </c>
      <c r="D4" s="7">
        <f>+'Detalle por Teatro'!X66</f>
        <v>472711250</v>
      </c>
      <c r="E4" s="7">
        <f t="shared" ref="E4:E5" si="0">+C4-D4</f>
        <v>1418133750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4" t="s">
        <v>6</v>
      </c>
      <c r="B5" s="5">
        <f t="shared" ref="B5:B6" si="1">+B4</f>
        <v>0.5</v>
      </c>
      <c r="C5" s="6">
        <f>+'Detalle por Teatro'!U67</f>
        <v>769249999.99999988</v>
      </c>
      <c r="D5" s="7">
        <f>+'Detalle por Teatro'!X67</f>
        <v>192312499.99999997</v>
      </c>
      <c r="E5" s="7">
        <f t="shared" si="0"/>
        <v>576937499.99999988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8" t="s">
        <v>7</v>
      </c>
      <c r="B6" s="9">
        <f t="shared" si="1"/>
        <v>0.5</v>
      </c>
      <c r="C6" s="10">
        <f t="shared" ref="C6:E6" si="2">+C4+C5</f>
        <v>2660095000</v>
      </c>
      <c r="D6" s="10">
        <f t="shared" si="2"/>
        <v>665023750</v>
      </c>
      <c r="E6" s="10">
        <f t="shared" si="2"/>
        <v>1995071250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x14ac:dyDescent="0.3">
      <c r="A7" s="4" t="s">
        <v>8</v>
      </c>
      <c r="B7" s="5">
        <f>+'Detalle por Teatro'!Y3</f>
        <v>0.6</v>
      </c>
      <c r="C7" s="6">
        <f>+'Detalle por Teatro'!Y66</f>
        <v>2269014000</v>
      </c>
      <c r="D7" s="7">
        <f>+'Detalle por Teatro'!AB66</f>
        <v>567253500</v>
      </c>
      <c r="E7" s="7">
        <f t="shared" ref="E7:E8" si="3">+C7-D7</f>
        <v>1701760500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4" t="s">
        <v>9</v>
      </c>
      <c r="B8" s="5">
        <f t="shared" ref="B8:B9" si="4">+B7</f>
        <v>0.6</v>
      </c>
      <c r="C8" s="6">
        <f>+'Detalle por Teatro'!Y67</f>
        <v>923099999.99999988</v>
      </c>
      <c r="D8" s="7">
        <f>+'Detalle por Teatro'!AB67</f>
        <v>230774999.99999997</v>
      </c>
      <c r="E8" s="7">
        <f t="shared" si="3"/>
        <v>692324999.99999988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4" t="s">
        <v>10</v>
      </c>
      <c r="B9" s="5">
        <f t="shared" si="4"/>
        <v>0.6</v>
      </c>
      <c r="C9" s="10">
        <f t="shared" ref="C9:E9" si="5">+C7+C8</f>
        <v>3192114000</v>
      </c>
      <c r="D9" s="10">
        <f t="shared" si="5"/>
        <v>798028500</v>
      </c>
      <c r="E9" s="10">
        <f t="shared" si="5"/>
        <v>2394085500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C10" s="12"/>
      <c r="D10" s="13"/>
      <c r="E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B11" s="91" t="s">
        <v>119</v>
      </c>
      <c r="C11" s="91"/>
      <c r="D11" s="91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B12" s="89"/>
      <c r="D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B13" s="9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4:26" ht="15.75" customHeight="1" x14ac:dyDescent="0.3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4:26" ht="15.75" customHeight="1" x14ac:dyDescent="0.3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4:26" ht="15.75" customHeight="1" x14ac:dyDescent="0.3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4:26" ht="15.75" customHeight="1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4:26" ht="15.75" customHeight="1" x14ac:dyDescent="0.3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4:26" ht="15.75" customHeight="1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4:26" ht="15.75" customHeight="1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4:26" ht="15.75" customHeight="1" x14ac:dyDescent="0.3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4:26" ht="15.75" customHeight="1" x14ac:dyDescent="0.3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4:26" ht="15.75" customHeight="1" x14ac:dyDescent="0.3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4:26" ht="15.75" customHeight="1" x14ac:dyDescent="0.3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4:26" ht="15.75" customHeight="1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4:26" ht="15.75" customHeight="1" x14ac:dyDescent="0.3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4:26" ht="15.75" customHeight="1" x14ac:dyDescent="0.3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4:26" ht="15.75" customHeight="1" x14ac:dyDescent="0.3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4:26" ht="15.75" customHeight="1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4:26" ht="15.75" customHeight="1" x14ac:dyDescent="0.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4:26" ht="15.75" customHeight="1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4:26" ht="15.75" customHeight="1" x14ac:dyDescent="0.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4:26" ht="15.75" customHeight="1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4:26" ht="15.75" customHeight="1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4:26" ht="15.75" customHeight="1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4:26" ht="15.75" customHeight="1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4:26" ht="15.75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4:26" ht="15.75" customHeight="1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4:26" ht="15.75" customHeight="1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4:26" ht="15.75" customHeight="1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4:26" ht="15.75" customHeight="1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4:26" ht="15.75" customHeight="1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4:26" ht="15.75" customHeigh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4:26" ht="15.75" customHeight="1" x14ac:dyDescent="0.3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4:26" ht="15.75" customHeight="1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4:26" ht="15.75" customHeight="1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4:26" ht="15.75" customHeight="1" x14ac:dyDescent="0.3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4:26" ht="15.75" customHeight="1" x14ac:dyDescent="0.3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4:26" ht="15.75" customHeight="1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4:26" ht="15.75" customHeight="1" x14ac:dyDescent="0.3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4:26" ht="15.75" customHeight="1" x14ac:dyDescent="0.3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4:26" ht="15.75" customHeight="1" x14ac:dyDescent="0.3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4:26" ht="15.75" customHeight="1" x14ac:dyDescent="0.3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4:26" ht="15.75" customHeight="1" x14ac:dyDescent="0.3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4:26" ht="15.75" customHeight="1" x14ac:dyDescent="0.3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4:26" ht="15.75" customHeight="1" x14ac:dyDescent="0.3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4:26" ht="15.75" customHeight="1" x14ac:dyDescent="0.3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4:26" ht="15.75" customHeight="1" x14ac:dyDescent="0.3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4:26" ht="15.75" customHeight="1" x14ac:dyDescent="0.3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4:26" ht="15.75" customHeight="1" x14ac:dyDescent="0.3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4:26" ht="15.75" customHeight="1" x14ac:dyDescent="0.3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4:26" ht="15.75" customHeight="1" x14ac:dyDescent="0.3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4:26" ht="15.75" customHeight="1" x14ac:dyDescent="0.3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4:26" ht="15.75" customHeight="1" x14ac:dyDescent="0.3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4:26" ht="15.75" customHeight="1" x14ac:dyDescent="0.3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4:26" ht="15.75" customHeight="1" x14ac:dyDescent="0.3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4:26" ht="15.75" customHeight="1" x14ac:dyDescent="0.3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4:26" ht="15.75" customHeight="1" x14ac:dyDescent="0.3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4:26" ht="15.75" customHeight="1" x14ac:dyDescent="0.3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4:26" ht="15.75" customHeight="1" x14ac:dyDescent="0.3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4:26" ht="15.75" customHeight="1" x14ac:dyDescent="0.3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4:26" ht="15.75" customHeight="1" x14ac:dyDescent="0.3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4:26" ht="15.75" customHeight="1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4:26" ht="15.75" customHeight="1" x14ac:dyDescent="0.3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4:26" ht="15.75" customHeight="1" x14ac:dyDescent="0.3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4:26" ht="15.75" customHeight="1" x14ac:dyDescent="0.3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4:26" ht="15.75" customHeight="1" x14ac:dyDescent="0.3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</sheetData>
  <mergeCells count="1">
    <mergeCell ref="B11:D11"/>
  </mergeCells>
  <pageMargins left="0.7" right="0.7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3:AB1003"/>
  <sheetViews>
    <sheetView showGridLines="0" workbookViewId="0">
      <pane xSplit="5" ySplit="4" topLeftCell="F54" activePane="bottomRight" state="frozen"/>
      <selection pane="topRight" activeCell="F1" sqref="F1"/>
      <selection pane="bottomLeft" activeCell="A3" sqref="A3"/>
      <selection pane="bottomRight" activeCell="I77" sqref="I77"/>
    </sheetView>
  </sheetViews>
  <sheetFormatPr baseColWidth="10" defaultColWidth="14.44140625" defaultRowHeight="15" customHeight="1" x14ac:dyDescent="0.3"/>
  <cols>
    <col min="1" max="1" width="2.6640625" customWidth="1"/>
    <col min="2" max="2" width="22" customWidth="1"/>
    <col min="3" max="3" width="21.44140625" customWidth="1"/>
    <col min="4" max="4" width="9" customWidth="1"/>
    <col min="5" max="5" width="12" customWidth="1"/>
    <col min="6" max="6" width="5.33203125" customWidth="1"/>
    <col min="7" max="7" width="5.88671875" customWidth="1"/>
    <col min="8" max="8" width="5.33203125" customWidth="1"/>
    <col min="9" max="9" width="13.109375" customWidth="1"/>
    <col min="10" max="10" width="9.44140625" customWidth="1"/>
    <col min="11" max="11" width="9.109375" customWidth="1"/>
    <col min="12" max="12" width="9.33203125" customWidth="1"/>
    <col min="13" max="13" width="12.33203125" customWidth="1"/>
    <col min="14" max="15" width="12.44140625" customWidth="1"/>
    <col min="16" max="18" width="17" customWidth="1"/>
    <col min="19" max="19" width="12.44140625" customWidth="1"/>
    <col min="20" max="21" width="18.44140625" customWidth="1"/>
    <col min="22" max="22" width="9" customWidth="1"/>
    <col min="23" max="23" width="17" customWidth="1"/>
    <col min="24" max="24" width="12.88671875" customWidth="1"/>
    <col min="25" max="25" width="18.44140625" customWidth="1"/>
    <col min="26" max="26" width="9" customWidth="1"/>
    <col min="27" max="27" width="17" customWidth="1"/>
    <col min="28" max="28" width="12.88671875" customWidth="1"/>
  </cols>
  <sheetData>
    <row r="3" spans="1:28" ht="11.25" customHeight="1" x14ac:dyDescent="0.3">
      <c r="A3" s="15"/>
      <c r="B3" s="16"/>
      <c r="C3" s="17"/>
      <c r="D3" s="15"/>
      <c r="E3" s="18"/>
      <c r="F3" s="18"/>
      <c r="G3" s="18"/>
      <c r="H3" s="18"/>
      <c r="I3" s="18"/>
      <c r="J3" s="18"/>
      <c r="K3" s="18"/>
      <c r="L3" s="15"/>
      <c r="M3" s="19"/>
      <c r="N3" s="20"/>
      <c r="O3" s="20"/>
      <c r="P3" s="15"/>
      <c r="Q3" s="15"/>
      <c r="R3" s="21"/>
      <c r="S3" s="18"/>
      <c r="T3" s="15"/>
      <c r="U3" s="22">
        <v>0.5</v>
      </c>
      <c r="V3" s="22">
        <v>0.5</v>
      </c>
      <c r="W3" s="22">
        <v>0.5</v>
      </c>
      <c r="X3" s="22"/>
      <c r="Y3" s="23">
        <v>0.6</v>
      </c>
      <c r="Z3" s="23">
        <v>0.6</v>
      </c>
      <c r="AA3" s="23">
        <v>0.6</v>
      </c>
      <c r="AB3" s="23">
        <v>0.6</v>
      </c>
    </row>
    <row r="4" spans="1:28" ht="52.2" customHeight="1" x14ac:dyDescent="0.3">
      <c r="A4" s="24" t="s">
        <v>11</v>
      </c>
      <c r="B4" s="25" t="s">
        <v>12</v>
      </c>
      <c r="C4" s="25" t="s">
        <v>13</v>
      </c>
      <c r="D4" s="25" t="s">
        <v>14</v>
      </c>
      <c r="E4" s="26" t="s">
        <v>15</v>
      </c>
      <c r="F4" s="25" t="s">
        <v>16</v>
      </c>
      <c r="G4" s="25" t="s">
        <v>17</v>
      </c>
      <c r="H4" s="25" t="s">
        <v>18</v>
      </c>
      <c r="I4" s="25" t="s">
        <v>19</v>
      </c>
      <c r="J4" s="25" t="s">
        <v>20</v>
      </c>
      <c r="K4" s="25" t="s">
        <v>21</v>
      </c>
      <c r="L4" s="25" t="s">
        <v>22</v>
      </c>
      <c r="M4" s="27" t="s">
        <v>23</v>
      </c>
      <c r="N4" s="28" t="s">
        <v>24</v>
      </c>
      <c r="O4" s="28" t="s">
        <v>25</v>
      </c>
      <c r="P4" s="29" t="s">
        <v>26</v>
      </c>
      <c r="Q4" s="29" t="s">
        <v>27</v>
      </c>
      <c r="R4" s="30" t="s">
        <v>28</v>
      </c>
      <c r="S4" s="29" t="s">
        <v>29</v>
      </c>
      <c r="T4" s="29" t="s">
        <v>30</v>
      </c>
      <c r="U4" s="31" t="s">
        <v>31</v>
      </c>
      <c r="V4" s="31" t="s">
        <v>32</v>
      </c>
      <c r="W4" s="31" t="s">
        <v>33</v>
      </c>
      <c r="X4" s="31" t="s">
        <v>34</v>
      </c>
      <c r="Y4" s="32" t="s">
        <v>35</v>
      </c>
      <c r="Z4" s="32" t="s">
        <v>36</v>
      </c>
      <c r="AA4" s="32" t="s">
        <v>37</v>
      </c>
      <c r="AB4" s="32" t="s">
        <v>38</v>
      </c>
    </row>
    <row r="5" spans="1:28" ht="22.5" customHeight="1" x14ac:dyDescent="0.3">
      <c r="A5" s="92">
        <v>1</v>
      </c>
      <c r="B5" s="33" t="s">
        <v>39</v>
      </c>
      <c r="C5" s="34" t="s">
        <v>40</v>
      </c>
      <c r="D5" s="34">
        <v>623</v>
      </c>
      <c r="E5" s="35" t="s">
        <v>41</v>
      </c>
      <c r="F5" s="34">
        <f>VLOOKUP($B5,SALAS!$B$4:$F$26,2,0)</f>
        <v>4</v>
      </c>
      <c r="G5" s="34">
        <f>VLOOKUP($B5,SALAS!$B$4:$F$26,3,0)</f>
        <v>2</v>
      </c>
      <c r="H5" s="34">
        <f>VLOOKUP($B5,SALAS!$B$4:$F$26,4,0)</f>
        <v>3</v>
      </c>
      <c r="I5" s="34">
        <f t="shared" ref="I5:I63" si="0">SUM(D5*F5)</f>
        <v>2492</v>
      </c>
      <c r="J5" s="34">
        <f t="shared" ref="J5:J63" si="1">SUM(D5*G5)</f>
        <v>1246</v>
      </c>
      <c r="K5" s="34">
        <f t="shared" ref="K5:K63" si="2">SUM(D5*H5)</f>
        <v>1869</v>
      </c>
      <c r="L5" s="34">
        <f t="shared" ref="L5:L63" si="3">SUM(D5*F5)+(D5*G5)+(D5*H5)</f>
        <v>5607</v>
      </c>
      <c r="M5" s="36">
        <v>0.25</v>
      </c>
      <c r="N5" s="37">
        <v>165000</v>
      </c>
      <c r="O5" s="37">
        <v>90000</v>
      </c>
      <c r="P5" s="38">
        <f t="shared" ref="P5:P63" si="4">+I5*N5</f>
        <v>411180000</v>
      </c>
      <c r="Q5" s="38">
        <f t="shared" ref="Q5:Q63" si="5">SUM((J5+K5)*O5)</f>
        <v>280350000</v>
      </c>
      <c r="R5" s="39">
        <f t="shared" ref="R5:R63" si="6">+P5+Q5</f>
        <v>691530000</v>
      </c>
      <c r="S5" s="40">
        <f t="shared" ref="S5:S64" si="7">+L5*28%</f>
        <v>1569.96</v>
      </c>
      <c r="T5" s="38">
        <f t="shared" ref="T5:T63" si="8">SUM((R5*28%)-((R5)*28%*M5))</f>
        <v>145221300.00000003</v>
      </c>
      <c r="U5" s="38">
        <f t="shared" ref="U5:U63" si="9">SUM((R5*$W$3))</f>
        <v>345765000</v>
      </c>
      <c r="V5" s="41">
        <f t="shared" ref="V5:V63" si="10">+L5*$V$3</f>
        <v>2803.5</v>
      </c>
      <c r="W5" s="42">
        <f t="shared" ref="W5:W63" si="11">SUM((R5*$W$3)-((R5*$W$3*M5)))</f>
        <v>259323750</v>
      </c>
      <c r="X5" s="42">
        <f t="shared" ref="X5:X63" si="12">+U5-W5</f>
        <v>86441250</v>
      </c>
      <c r="Y5" s="38">
        <f t="shared" ref="Y5:Y63" si="13">SUM((R5*$Y$3))</f>
        <v>414918000</v>
      </c>
      <c r="Z5" s="43">
        <f t="shared" ref="Z5:Z63" si="14">+L5*$Z$3</f>
        <v>3364.2</v>
      </c>
      <c r="AA5" s="44">
        <f t="shared" ref="AA5:AA63" si="15">SUM((R5*$AA$3)-((R5*$AA$3*M5)))</f>
        <v>311188500</v>
      </c>
      <c r="AB5" s="44">
        <f t="shared" ref="AB5:AB63" si="16">+Y5-AA5</f>
        <v>103729500</v>
      </c>
    </row>
    <row r="6" spans="1:28" ht="22.5" customHeight="1" x14ac:dyDescent="0.3">
      <c r="A6" s="94"/>
      <c r="B6" s="33" t="s">
        <v>39</v>
      </c>
      <c r="C6" s="34" t="s">
        <v>42</v>
      </c>
      <c r="D6" s="34">
        <v>334</v>
      </c>
      <c r="E6" s="35" t="s">
        <v>41</v>
      </c>
      <c r="F6" s="34">
        <f>VLOOKUP($B6,SALAS!$B$4:$F$26,2,0)</f>
        <v>4</v>
      </c>
      <c r="G6" s="34">
        <f>VLOOKUP($B6,SALAS!$B$4:$F$26,3,0)</f>
        <v>2</v>
      </c>
      <c r="H6" s="34">
        <f>VLOOKUP($B6,SALAS!$B$4:$F$26,4,0)</f>
        <v>3</v>
      </c>
      <c r="I6" s="34">
        <f t="shared" si="0"/>
        <v>1336</v>
      </c>
      <c r="J6" s="34">
        <f t="shared" si="1"/>
        <v>668</v>
      </c>
      <c r="K6" s="34">
        <f t="shared" si="2"/>
        <v>1002</v>
      </c>
      <c r="L6" s="34">
        <f t="shared" si="3"/>
        <v>3006</v>
      </c>
      <c r="M6" s="36">
        <v>0.25</v>
      </c>
      <c r="N6" s="37">
        <v>130000</v>
      </c>
      <c r="O6" s="37">
        <v>60000</v>
      </c>
      <c r="P6" s="38">
        <f t="shared" si="4"/>
        <v>173680000</v>
      </c>
      <c r="Q6" s="38">
        <f t="shared" si="5"/>
        <v>100200000</v>
      </c>
      <c r="R6" s="39">
        <f t="shared" si="6"/>
        <v>273880000</v>
      </c>
      <c r="S6" s="40">
        <f t="shared" si="7"/>
        <v>841.68000000000006</v>
      </c>
      <c r="T6" s="38">
        <f t="shared" si="8"/>
        <v>57514800</v>
      </c>
      <c r="U6" s="38">
        <f t="shared" si="9"/>
        <v>136940000</v>
      </c>
      <c r="V6" s="41">
        <f t="shared" si="10"/>
        <v>1503</v>
      </c>
      <c r="W6" s="42">
        <f t="shared" si="11"/>
        <v>102705000</v>
      </c>
      <c r="X6" s="42">
        <f t="shared" si="12"/>
        <v>34235000</v>
      </c>
      <c r="Y6" s="38">
        <f t="shared" si="13"/>
        <v>164328000</v>
      </c>
      <c r="Z6" s="43">
        <f t="shared" si="14"/>
        <v>1803.6</v>
      </c>
      <c r="AA6" s="44">
        <f t="shared" si="15"/>
        <v>123246000</v>
      </c>
      <c r="AB6" s="44">
        <f t="shared" si="16"/>
        <v>41082000</v>
      </c>
    </row>
    <row r="7" spans="1:28" ht="22.5" customHeight="1" x14ac:dyDescent="0.3">
      <c r="A7" s="94"/>
      <c r="B7" s="33" t="s">
        <v>39</v>
      </c>
      <c r="C7" s="34" t="s">
        <v>43</v>
      </c>
      <c r="D7" s="34">
        <v>127</v>
      </c>
      <c r="E7" s="35" t="s">
        <v>41</v>
      </c>
      <c r="F7" s="34">
        <f>VLOOKUP($B7,SALAS!$B$4:$F$26,2,0)</f>
        <v>4</v>
      </c>
      <c r="G7" s="34">
        <f>VLOOKUP($B7,SALAS!$B$4:$F$26,3,0)</f>
        <v>2</v>
      </c>
      <c r="H7" s="34">
        <f>VLOOKUP($B7,SALAS!$B$4:$F$26,4,0)</f>
        <v>3</v>
      </c>
      <c r="I7" s="34">
        <f t="shared" si="0"/>
        <v>508</v>
      </c>
      <c r="J7" s="34">
        <f t="shared" si="1"/>
        <v>254</v>
      </c>
      <c r="K7" s="34">
        <f t="shared" si="2"/>
        <v>381</v>
      </c>
      <c r="L7" s="34">
        <f t="shared" si="3"/>
        <v>1143</v>
      </c>
      <c r="M7" s="36">
        <v>0.25</v>
      </c>
      <c r="N7" s="37">
        <v>100000</v>
      </c>
      <c r="O7" s="37">
        <v>50000</v>
      </c>
      <c r="P7" s="38">
        <f t="shared" si="4"/>
        <v>50800000</v>
      </c>
      <c r="Q7" s="38">
        <f t="shared" si="5"/>
        <v>31750000</v>
      </c>
      <c r="R7" s="39">
        <f t="shared" si="6"/>
        <v>82550000</v>
      </c>
      <c r="S7" s="40">
        <f t="shared" si="7"/>
        <v>320.04000000000002</v>
      </c>
      <c r="T7" s="38">
        <f t="shared" si="8"/>
        <v>17335500.000000004</v>
      </c>
      <c r="U7" s="38">
        <f t="shared" si="9"/>
        <v>41275000</v>
      </c>
      <c r="V7" s="41">
        <f t="shared" si="10"/>
        <v>571.5</v>
      </c>
      <c r="W7" s="42">
        <f t="shared" si="11"/>
        <v>30956250</v>
      </c>
      <c r="X7" s="42">
        <f t="shared" si="12"/>
        <v>10318750</v>
      </c>
      <c r="Y7" s="38">
        <f t="shared" si="13"/>
        <v>49530000</v>
      </c>
      <c r="Z7" s="43">
        <f t="shared" si="14"/>
        <v>685.8</v>
      </c>
      <c r="AA7" s="44">
        <f t="shared" si="15"/>
        <v>37147500</v>
      </c>
      <c r="AB7" s="44">
        <f t="shared" si="16"/>
        <v>12382500</v>
      </c>
    </row>
    <row r="8" spans="1:28" ht="22.5" customHeight="1" x14ac:dyDescent="0.3">
      <c r="A8" s="94"/>
      <c r="B8" s="33" t="s">
        <v>39</v>
      </c>
      <c r="C8" s="34" t="s">
        <v>44</v>
      </c>
      <c r="D8" s="34">
        <v>344</v>
      </c>
      <c r="E8" s="35" t="s">
        <v>41</v>
      </c>
      <c r="F8" s="34">
        <f>VLOOKUP($B8,SALAS!$B$4:$F$26,2,0)</f>
        <v>4</v>
      </c>
      <c r="G8" s="34">
        <f>VLOOKUP($B8,SALAS!$B$4:$F$26,3,0)</f>
        <v>2</v>
      </c>
      <c r="H8" s="34">
        <f>VLOOKUP($B8,SALAS!$B$4:$F$26,4,0)</f>
        <v>3</v>
      </c>
      <c r="I8" s="34">
        <f t="shared" si="0"/>
        <v>1376</v>
      </c>
      <c r="J8" s="34">
        <f t="shared" si="1"/>
        <v>688</v>
      </c>
      <c r="K8" s="34">
        <f t="shared" si="2"/>
        <v>1032</v>
      </c>
      <c r="L8" s="34">
        <f t="shared" si="3"/>
        <v>3096</v>
      </c>
      <c r="M8" s="36">
        <v>0.25</v>
      </c>
      <c r="N8" s="37">
        <v>70000</v>
      </c>
      <c r="O8" s="37">
        <v>50000</v>
      </c>
      <c r="P8" s="38">
        <f t="shared" si="4"/>
        <v>96320000</v>
      </c>
      <c r="Q8" s="38">
        <f t="shared" si="5"/>
        <v>86000000</v>
      </c>
      <c r="R8" s="39">
        <f t="shared" si="6"/>
        <v>182320000</v>
      </c>
      <c r="S8" s="40">
        <f t="shared" si="7"/>
        <v>866.88000000000011</v>
      </c>
      <c r="T8" s="38">
        <f t="shared" si="8"/>
        <v>38287200.000000007</v>
      </c>
      <c r="U8" s="38">
        <f t="shared" si="9"/>
        <v>91160000</v>
      </c>
      <c r="V8" s="41">
        <f t="shared" si="10"/>
        <v>1548</v>
      </c>
      <c r="W8" s="42">
        <f t="shared" si="11"/>
        <v>68370000</v>
      </c>
      <c r="X8" s="42">
        <f t="shared" si="12"/>
        <v>22790000</v>
      </c>
      <c r="Y8" s="38">
        <f t="shared" si="13"/>
        <v>109392000</v>
      </c>
      <c r="Z8" s="43">
        <f t="shared" si="14"/>
        <v>1857.6</v>
      </c>
      <c r="AA8" s="44">
        <f t="shared" si="15"/>
        <v>82044000</v>
      </c>
      <c r="AB8" s="44">
        <f t="shared" si="16"/>
        <v>27348000</v>
      </c>
    </row>
    <row r="9" spans="1:28" ht="22.5" customHeight="1" x14ac:dyDescent="0.3">
      <c r="A9" s="93"/>
      <c r="B9" s="33" t="s">
        <v>39</v>
      </c>
      <c r="C9" s="34" t="s">
        <v>45</v>
      </c>
      <c r="D9" s="34">
        <v>222</v>
      </c>
      <c r="E9" s="35" t="s">
        <v>41</v>
      </c>
      <c r="F9" s="34">
        <f>VLOOKUP($B9,SALAS!$B$4:$F$26,2,0)</f>
        <v>4</v>
      </c>
      <c r="G9" s="34">
        <f>VLOOKUP($B9,SALAS!$B$4:$F$26,3,0)</f>
        <v>2</v>
      </c>
      <c r="H9" s="34">
        <f>VLOOKUP($B9,SALAS!$B$4:$F$26,4,0)</f>
        <v>3</v>
      </c>
      <c r="I9" s="34">
        <f t="shared" si="0"/>
        <v>888</v>
      </c>
      <c r="J9" s="34">
        <f t="shared" si="1"/>
        <v>444</v>
      </c>
      <c r="K9" s="34">
        <f t="shared" si="2"/>
        <v>666</v>
      </c>
      <c r="L9" s="34">
        <f t="shared" si="3"/>
        <v>1998</v>
      </c>
      <c r="M9" s="36">
        <v>0.25</v>
      </c>
      <c r="N9" s="37">
        <v>50000</v>
      </c>
      <c r="O9" s="37">
        <v>40000</v>
      </c>
      <c r="P9" s="38">
        <f t="shared" si="4"/>
        <v>44400000</v>
      </c>
      <c r="Q9" s="38">
        <f t="shared" si="5"/>
        <v>44400000</v>
      </c>
      <c r="R9" s="39">
        <f t="shared" si="6"/>
        <v>88800000</v>
      </c>
      <c r="S9" s="40">
        <f t="shared" si="7"/>
        <v>559.44000000000005</v>
      </c>
      <c r="T9" s="38">
        <f t="shared" si="8"/>
        <v>18648000.000000004</v>
      </c>
      <c r="U9" s="38">
        <f t="shared" si="9"/>
        <v>44400000</v>
      </c>
      <c r="V9" s="41">
        <f t="shared" si="10"/>
        <v>999</v>
      </c>
      <c r="W9" s="42">
        <f t="shared" si="11"/>
        <v>33300000</v>
      </c>
      <c r="X9" s="42">
        <f t="shared" si="12"/>
        <v>11100000</v>
      </c>
      <c r="Y9" s="38">
        <f t="shared" si="13"/>
        <v>53280000</v>
      </c>
      <c r="Z9" s="43">
        <f t="shared" si="14"/>
        <v>1198.8</v>
      </c>
      <c r="AA9" s="44">
        <f t="shared" si="15"/>
        <v>39960000</v>
      </c>
      <c r="AB9" s="44">
        <f t="shared" si="16"/>
        <v>13320000</v>
      </c>
    </row>
    <row r="10" spans="1:28" ht="11.25" customHeight="1" x14ac:dyDescent="0.3">
      <c r="A10" s="92">
        <v>2</v>
      </c>
      <c r="B10" s="33" t="s">
        <v>46</v>
      </c>
      <c r="C10" s="34" t="s">
        <v>47</v>
      </c>
      <c r="D10" s="34">
        <v>453</v>
      </c>
      <c r="E10" s="35" t="s">
        <v>41</v>
      </c>
      <c r="F10" s="34">
        <f>VLOOKUP($B10,SALAS!$B$4:$F$26,2,0)</f>
        <v>2</v>
      </c>
      <c r="G10" s="34">
        <f>VLOOKUP($B10,SALAS!$B$4:$F$26,3,0)</f>
        <v>4</v>
      </c>
      <c r="H10" s="34">
        <f>VLOOKUP($B10,SALAS!$B$4:$F$26,4,0)</f>
        <v>2</v>
      </c>
      <c r="I10" s="34">
        <f t="shared" si="0"/>
        <v>906</v>
      </c>
      <c r="J10" s="34">
        <f t="shared" si="1"/>
        <v>1812</v>
      </c>
      <c r="K10" s="34">
        <f t="shared" si="2"/>
        <v>906</v>
      </c>
      <c r="L10" s="34">
        <f t="shared" si="3"/>
        <v>3624</v>
      </c>
      <c r="M10" s="36">
        <v>0.25</v>
      </c>
      <c r="N10" s="37">
        <v>0</v>
      </c>
      <c r="O10" s="37">
        <v>0</v>
      </c>
      <c r="P10" s="38">
        <f t="shared" si="4"/>
        <v>0</v>
      </c>
      <c r="Q10" s="38">
        <f t="shared" si="5"/>
        <v>0</v>
      </c>
      <c r="R10" s="39">
        <f t="shared" si="6"/>
        <v>0</v>
      </c>
      <c r="S10" s="40">
        <f t="shared" si="7"/>
        <v>1014.7200000000001</v>
      </c>
      <c r="T10" s="38">
        <f t="shared" si="8"/>
        <v>0</v>
      </c>
      <c r="U10" s="38">
        <f t="shared" si="9"/>
        <v>0</v>
      </c>
      <c r="V10" s="41">
        <f t="shared" si="10"/>
        <v>1812</v>
      </c>
      <c r="W10" s="42">
        <f t="shared" si="11"/>
        <v>0</v>
      </c>
      <c r="X10" s="42">
        <f t="shared" si="12"/>
        <v>0</v>
      </c>
      <c r="Y10" s="38">
        <f t="shared" si="13"/>
        <v>0</v>
      </c>
      <c r="Z10" s="43">
        <f t="shared" si="14"/>
        <v>2174.4</v>
      </c>
      <c r="AA10" s="44">
        <f t="shared" si="15"/>
        <v>0</v>
      </c>
      <c r="AB10" s="44">
        <f t="shared" si="16"/>
        <v>0</v>
      </c>
    </row>
    <row r="11" spans="1:28" ht="22.5" customHeight="1" x14ac:dyDescent="0.3">
      <c r="A11" s="93"/>
      <c r="B11" s="33" t="s">
        <v>46</v>
      </c>
      <c r="C11" s="34" t="s">
        <v>48</v>
      </c>
      <c r="D11" s="34">
        <v>303</v>
      </c>
      <c r="E11" s="35" t="s">
        <v>41</v>
      </c>
      <c r="F11" s="34">
        <f>VLOOKUP($B11,SALAS!$B$4:$F$26,2,0)</f>
        <v>2</v>
      </c>
      <c r="G11" s="34">
        <f>VLOOKUP($B11,SALAS!$B$4:$F$26,3,0)</f>
        <v>4</v>
      </c>
      <c r="H11" s="34">
        <f>VLOOKUP($B11,SALAS!$B$4:$F$26,4,0)</f>
        <v>2</v>
      </c>
      <c r="I11" s="34">
        <f t="shared" si="0"/>
        <v>606</v>
      </c>
      <c r="J11" s="34">
        <f t="shared" si="1"/>
        <v>1212</v>
      </c>
      <c r="K11" s="34">
        <f t="shared" si="2"/>
        <v>606</v>
      </c>
      <c r="L11" s="34">
        <f t="shared" si="3"/>
        <v>2424</v>
      </c>
      <c r="M11" s="36">
        <v>0.25</v>
      </c>
      <c r="N11" s="37">
        <v>0</v>
      </c>
      <c r="O11" s="37">
        <v>0</v>
      </c>
      <c r="P11" s="38">
        <f t="shared" si="4"/>
        <v>0</v>
      </c>
      <c r="Q11" s="38">
        <f t="shared" si="5"/>
        <v>0</v>
      </c>
      <c r="R11" s="39">
        <f t="shared" si="6"/>
        <v>0</v>
      </c>
      <c r="S11" s="40">
        <f t="shared" si="7"/>
        <v>678.72</v>
      </c>
      <c r="T11" s="38">
        <f t="shared" si="8"/>
        <v>0</v>
      </c>
      <c r="U11" s="38">
        <f t="shared" si="9"/>
        <v>0</v>
      </c>
      <c r="V11" s="41">
        <f t="shared" si="10"/>
        <v>1212</v>
      </c>
      <c r="W11" s="42">
        <f t="shared" si="11"/>
        <v>0</v>
      </c>
      <c r="X11" s="42">
        <f t="shared" si="12"/>
        <v>0</v>
      </c>
      <c r="Y11" s="38">
        <f t="shared" si="13"/>
        <v>0</v>
      </c>
      <c r="Z11" s="43">
        <f t="shared" si="14"/>
        <v>1454.3999999999999</v>
      </c>
      <c r="AA11" s="44">
        <f t="shared" si="15"/>
        <v>0</v>
      </c>
      <c r="AB11" s="44">
        <f t="shared" si="16"/>
        <v>0</v>
      </c>
    </row>
    <row r="12" spans="1:28" ht="11.25" customHeight="1" x14ac:dyDescent="0.3">
      <c r="A12" s="95">
        <v>3</v>
      </c>
      <c r="B12" s="33" t="s">
        <v>49</v>
      </c>
      <c r="C12" s="34" t="s">
        <v>50</v>
      </c>
      <c r="D12" s="34">
        <v>140</v>
      </c>
      <c r="E12" s="35" t="s">
        <v>41</v>
      </c>
      <c r="F12" s="34">
        <f>VLOOKUP($B12,SALAS!$B$4:$F$26,2,0)</f>
        <v>5</v>
      </c>
      <c r="G12" s="34">
        <f>VLOOKUP($B12,SALAS!$B$4:$F$26,3,0)</f>
        <v>2</v>
      </c>
      <c r="H12" s="34">
        <f>VLOOKUP($B12,SALAS!$B$4:$F$26,4,0)</f>
        <v>0</v>
      </c>
      <c r="I12" s="34">
        <f t="shared" si="0"/>
        <v>700</v>
      </c>
      <c r="J12" s="34">
        <f t="shared" si="1"/>
        <v>280</v>
      </c>
      <c r="K12" s="34">
        <f t="shared" si="2"/>
        <v>0</v>
      </c>
      <c r="L12" s="34">
        <f t="shared" si="3"/>
        <v>980</v>
      </c>
      <c r="M12" s="36">
        <v>0.25</v>
      </c>
      <c r="N12" s="37">
        <v>165000</v>
      </c>
      <c r="O12" s="37">
        <v>90000</v>
      </c>
      <c r="P12" s="38">
        <f t="shared" si="4"/>
        <v>115500000</v>
      </c>
      <c r="Q12" s="38">
        <f t="shared" si="5"/>
        <v>25200000</v>
      </c>
      <c r="R12" s="39">
        <f t="shared" si="6"/>
        <v>140700000</v>
      </c>
      <c r="S12" s="40">
        <f t="shared" si="7"/>
        <v>274.40000000000003</v>
      </c>
      <c r="T12" s="38">
        <f t="shared" si="8"/>
        <v>29547000.000000007</v>
      </c>
      <c r="U12" s="38">
        <f t="shared" si="9"/>
        <v>70350000</v>
      </c>
      <c r="V12" s="41">
        <f t="shared" si="10"/>
        <v>490</v>
      </c>
      <c r="W12" s="42">
        <f t="shared" si="11"/>
        <v>52762500</v>
      </c>
      <c r="X12" s="42">
        <f t="shared" si="12"/>
        <v>17587500</v>
      </c>
      <c r="Y12" s="38">
        <f t="shared" si="13"/>
        <v>84420000</v>
      </c>
      <c r="Z12" s="43">
        <f t="shared" si="14"/>
        <v>588</v>
      </c>
      <c r="AA12" s="44">
        <f t="shared" si="15"/>
        <v>63315000</v>
      </c>
      <c r="AB12" s="44">
        <f t="shared" si="16"/>
        <v>21105000</v>
      </c>
    </row>
    <row r="13" spans="1:28" ht="22.5" customHeight="1" x14ac:dyDescent="0.3">
      <c r="A13" s="94"/>
      <c r="B13" s="33" t="s">
        <v>49</v>
      </c>
      <c r="C13" s="34" t="s">
        <v>51</v>
      </c>
      <c r="D13" s="34">
        <v>197</v>
      </c>
      <c r="E13" s="35" t="s">
        <v>41</v>
      </c>
      <c r="F13" s="34">
        <f>VLOOKUP($B13,SALAS!$B$4:$F$26,2,0)</f>
        <v>5</v>
      </c>
      <c r="G13" s="34">
        <f>VLOOKUP($B13,SALAS!$B$4:$F$26,3,0)</f>
        <v>2</v>
      </c>
      <c r="H13" s="34">
        <f>VLOOKUP($B13,SALAS!$B$4:$F$26,4,0)</f>
        <v>0</v>
      </c>
      <c r="I13" s="34">
        <f t="shared" si="0"/>
        <v>985</v>
      </c>
      <c r="J13" s="34">
        <f t="shared" si="1"/>
        <v>394</v>
      </c>
      <c r="K13" s="34">
        <f t="shared" si="2"/>
        <v>0</v>
      </c>
      <c r="L13" s="34">
        <f t="shared" si="3"/>
        <v>1379</v>
      </c>
      <c r="M13" s="36">
        <v>0.25</v>
      </c>
      <c r="N13" s="37">
        <v>140000</v>
      </c>
      <c r="O13" s="37">
        <v>60000</v>
      </c>
      <c r="P13" s="38">
        <f t="shared" si="4"/>
        <v>137900000</v>
      </c>
      <c r="Q13" s="38">
        <f t="shared" si="5"/>
        <v>23640000</v>
      </c>
      <c r="R13" s="39">
        <f t="shared" si="6"/>
        <v>161540000</v>
      </c>
      <c r="S13" s="40">
        <f t="shared" si="7"/>
        <v>386.12000000000006</v>
      </c>
      <c r="T13" s="38">
        <f t="shared" si="8"/>
        <v>33923400.000000007</v>
      </c>
      <c r="U13" s="38">
        <f t="shared" si="9"/>
        <v>80770000</v>
      </c>
      <c r="V13" s="41">
        <f t="shared" si="10"/>
        <v>689.5</v>
      </c>
      <c r="W13" s="42">
        <f t="shared" si="11"/>
        <v>60577500</v>
      </c>
      <c r="X13" s="42">
        <f t="shared" si="12"/>
        <v>20192500</v>
      </c>
      <c r="Y13" s="38">
        <f t="shared" si="13"/>
        <v>96924000</v>
      </c>
      <c r="Z13" s="43">
        <f t="shared" si="14"/>
        <v>827.4</v>
      </c>
      <c r="AA13" s="44">
        <f t="shared" si="15"/>
        <v>72693000</v>
      </c>
      <c r="AB13" s="44">
        <f t="shared" si="16"/>
        <v>24231000</v>
      </c>
    </row>
    <row r="14" spans="1:28" ht="22.5" customHeight="1" x14ac:dyDescent="0.3">
      <c r="A14" s="94"/>
      <c r="B14" s="33" t="s">
        <v>49</v>
      </c>
      <c r="C14" s="34" t="s">
        <v>52</v>
      </c>
      <c r="D14" s="34">
        <v>58</v>
      </c>
      <c r="E14" s="35" t="s">
        <v>41</v>
      </c>
      <c r="F14" s="34">
        <f>VLOOKUP($B14,SALAS!$B$4:$F$26,2,0)</f>
        <v>5</v>
      </c>
      <c r="G14" s="34">
        <f>VLOOKUP($B14,SALAS!$B$4:$F$26,3,0)</f>
        <v>2</v>
      </c>
      <c r="H14" s="34">
        <f>VLOOKUP($B14,SALAS!$B$4:$F$26,4,0)</f>
        <v>0</v>
      </c>
      <c r="I14" s="34">
        <f t="shared" si="0"/>
        <v>290</v>
      </c>
      <c r="J14" s="34">
        <f t="shared" si="1"/>
        <v>116</v>
      </c>
      <c r="K14" s="34">
        <f t="shared" si="2"/>
        <v>0</v>
      </c>
      <c r="L14" s="34">
        <f t="shared" si="3"/>
        <v>406</v>
      </c>
      <c r="M14" s="36">
        <v>0.25</v>
      </c>
      <c r="N14" s="37">
        <v>120000</v>
      </c>
      <c r="O14" s="37">
        <v>50000</v>
      </c>
      <c r="P14" s="38">
        <f t="shared" si="4"/>
        <v>34800000</v>
      </c>
      <c r="Q14" s="38">
        <f t="shared" si="5"/>
        <v>5800000</v>
      </c>
      <c r="R14" s="39">
        <f t="shared" si="6"/>
        <v>40600000</v>
      </c>
      <c r="S14" s="40">
        <f t="shared" si="7"/>
        <v>113.68</v>
      </c>
      <c r="T14" s="38">
        <f t="shared" si="8"/>
        <v>8526000.0000000019</v>
      </c>
      <c r="U14" s="38">
        <f t="shared" si="9"/>
        <v>20300000</v>
      </c>
      <c r="V14" s="41">
        <f t="shared" si="10"/>
        <v>203</v>
      </c>
      <c r="W14" s="42">
        <f t="shared" si="11"/>
        <v>15225000</v>
      </c>
      <c r="X14" s="42">
        <f t="shared" si="12"/>
        <v>5075000</v>
      </c>
      <c r="Y14" s="38">
        <f t="shared" si="13"/>
        <v>24360000</v>
      </c>
      <c r="Z14" s="43">
        <f t="shared" si="14"/>
        <v>243.6</v>
      </c>
      <c r="AA14" s="44">
        <f t="shared" si="15"/>
        <v>18270000</v>
      </c>
      <c r="AB14" s="44">
        <f t="shared" si="16"/>
        <v>6090000</v>
      </c>
    </row>
    <row r="15" spans="1:28" ht="22.5" customHeight="1" x14ac:dyDescent="0.3">
      <c r="A15" s="94"/>
      <c r="B15" s="33" t="s">
        <v>49</v>
      </c>
      <c r="C15" s="34" t="s">
        <v>53</v>
      </c>
      <c r="D15" s="34">
        <v>46</v>
      </c>
      <c r="E15" s="35" t="s">
        <v>41</v>
      </c>
      <c r="F15" s="34">
        <f>VLOOKUP($B15,SALAS!$B$4:$F$26,2,0)</f>
        <v>5</v>
      </c>
      <c r="G15" s="34">
        <f>VLOOKUP($B15,SALAS!$B$4:$F$26,3,0)</f>
        <v>2</v>
      </c>
      <c r="H15" s="34">
        <f>VLOOKUP($B15,SALAS!$B$4:$F$26,4,0)</f>
        <v>0</v>
      </c>
      <c r="I15" s="34">
        <f t="shared" si="0"/>
        <v>230</v>
      </c>
      <c r="J15" s="34">
        <f t="shared" si="1"/>
        <v>92</v>
      </c>
      <c r="K15" s="34">
        <f t="shared" si="2"/>
        <v>0</v>
      </c>
      <c r="L15" s="34">
        <f t="shared" si="3"/>
        <v>322</v>
      </c>
      <c r="M15" s="36">
        <v>0.25</v>
      </c>
      <c r="N15" s="37">
        <v>120000</v>
      </c>
      <c r="O15" s="37">
        <v>50000</v>
      </c>
      <c r="P15" s="38">
        <f t="shared" si="4"/>
        <v>27600000</v>
      </c>
      <c r="Q15" s="38">
        <f t="shared" si="5"/>
        <v>4600000</v>
      </c>
      <c r="R15" s="39">
        <f t="shared" si="6"/>
        <v>32200000</v>
      </c>
      <c r="S15" s="40">
        <f t="shared" si="7"/>
        <v>90.160000000000011</v>
      </c>
      <c r="T15" s="38">
        <f t="shared" si="8"/>
        <v>6762000</v>
      </c>
      <c r="U15" s="38">
        <f t="shared" si="9"/>
        <v>16100000</v>
      </c>
      <c r="V15" s="41">
        <f t="shared" si="10"/>
        <v>161</v>
      </c>
      <c r="W15" s="42">
        <f t="shared" si="11"/>
        <v>12075000</v>
      </c>
      <c r="X15" s="42">
        <f t="shared" si="12"/>
        <v>4025000</v>
      </c>
      <c r="Y15" s="38">
        <f t="shared" si="13"/>
        <v>19320000</v>
      </c>
      <c r="Z15" s="43">
        <f t="shared" si="14"/>
        <v>193.2</v>
      </c>
      <c r="AA15" s="44">
        <f t="shared" si="15"/>
        <v>14490000</v>
      </c>
      <c r="AB15" s="44">
        <f t="shared" si="16"/>
        <v>4830000</v>
      </c>
    </row>
    <row r="16" spans="1:28" ht="22.5" customHeight="1" x14ac:dyDescent="0.3">
      <c r="A16" s="94"/>
      <c r="B16" s="33" t="s">
        <v>49</v>
      </c>
      <c r="C16" s="34" t="s">
        <v>54</v>
      </c>
      <c r="D16" s="34">
        <v>40</v>
      </c>
      <c r="E16" s="35" t="s">
        <v>41</v>
      </c>
      <c r="F16" s="34">
        <f>VLOOKUP($B16,SALAS!$B$4:$F$26,2,0)</f>
        <v>5</v>
      </c>
      <c r="G16" s="34">
        <f>VLOOKUP($B16,SALAS!$B$4:$F$26,3,0)</f>
        <v>2</v>
      </c>
      <c r="H16" s="34">
        <f>VLOOKUP($B16,SALAS!$B$4:$F$26,4,0)</f>
        <v>0</v>
      </c>
      <c r="I16" s="34">
        <f t="shared" si="0"/>
        <v>200</v>
      </c>
      <c r="J16" s="34">
        <f t="shared" si="1"/>
        <v>80</v>
      </c>
      <c r="K16" s="34">
        <f t="shared" si="2"/>
        <v>0</v>
      </c>
      <c r="L16" s="34">
        <f t="shared" si="3"/>
        <v>280</v>
      </c>
      <c r="M16" s="36">
        <v>0.25</v>
      </c>
      <c r="N16" s="37">
        <v>120000</v>
      </c>
      <c r="O16" s="37">
        <v>50000</v>
      </c>
      <c r="P16" s="38">
        <f t="shared" si="4"/>
        <v>24000000</v>
      </c>
      <c r="Q16" s="38">
        <f t="shared" si="5"/>
        <v>4000000</v>
      </c>
      <c r="R16" s="39">
        <f t="shared" si="6"/>
        <v>28000000</v>
      </c>
      <c r="S16" s="40">
        <f t="shared" si="7"/>
        <v>78.400000000000006</v>
      </c>
      <c r="T16" s="38">
        <f t="shared" si="8"/>
        <v>5880000.0000000009</v>
      </c>
      <c r="U16" s="38">
        <f t="shared" si="9"/>
        <v>14000000</v>
      </c>
      <c r="V16" s="41">
        <f t="shared" si="10"/>
        <v>140</v>
      </c>
      <c r="W16" s="42">
        <f t="shared" si="11"/>
        <v>10500000</v>
      </c>
      <c r="X16" s="42">
        <f t="shared" si="12"/>
        <v>3500000</v>
      </c>
      <c r="Y16" s="38">
        <f t="shared" si="13"/>
        <v>16800000</v>
      </c>
      <c r="Z16" s="43">
        <f t="shared" si="14"/>
        <v>168</v>
      </c>
      <c r="AA16" s="44">
        <f t="shared" si="15"/>
        <v>12600000</v>
      </c>
      <c r="AB16" s="44">
        <f t="shared" si="16"/>
        <v>4200000</v>
      </c>
    </row>
    <row r="17" spans="1:28" ht="22.5" customHeight="1" x14ac:dyDescent="0.3">
      <c r="A17" s="94"/>
      <c r="B17" s="33" t="s">
        <v>49</v>
      </c>
      <c r="C17" s="34" t="s">
        <v>55</v>
      </c>
      <c r="D17" s="34">
        <v>40</v>
      </c>
      <c r="E17" s="35" t="s">
        <v>41</v>
      </c>
      <c r="F17" s="34">
        <f>VLOOKUP($B17,SALAS!$B$4:$F$26,2,0)</f>
        <v>5</v>
      </c>
      <c r="G17" s="34">
        <f>VLOOKUP($B17,SALAS!$B$4:$F$26,3,0)</f>
        <v>2</v>
      </c>
      <c r="H17" s="34">
        <f>VLOOKUP($B17,SALAS!$B$4:$F$26,4,0)</f>
        <v>0</v>
      </c>
      <c r="I17" s="34">
        <f t="shared" si="0"/>
        <v>200</v>
      </c>
      <c r="J17" s="34">
        <f t="shared" si="1"/>
        <v>80</v>
      </c>
      <c r="K17" s="34">
        <f t="shared" si="2"/>
        <v>0</v>
      </c>
      <c r="L17" s="34">
        <f t="shared" si="3"/>
        <v>280</v>
      </c>
      <c r="M17" s="36">
        <v>0.25</v>
      </c>
      <c r="N17" s="45">
        <v>80000</v>
      </c>
      <c r="O17" s="45">
        <v>40000</v>
      </c>
      <c r="P17" s="38">
        <f t="shared" si="4"/>
        <v>16000000</v>
      </c>
      <c r="Q17" s="38">
        <f t="shared" si="5"/>
        <v>3200000</v>
      </c>
      <c r="R17" s="39">
        <f t="shared" si="6"/>
        <v>19200000</v>
      </c>
      <c r="S17" s="40">
        <f t="shared" si="7"/>
        <v>78.400000000000006</v>
      </c>
      <c r="T17" s="38">
        <f t="shared" si="8"/>
        <v>4032000.0000000009</v>
      </c>
      <c r="U17" s="38">
        <f t="shared" si="9"/>
        <v>9600000</v>
      </c>
      <c r="V17" s="41">
        <f t="shared" si="10"/>
        <v>140</v>
      </c>
      <c r="W17" s="42">
        <f t="shared" si="11"/>
        <v>7200000</v>
      </c>
      <c r="X17" s="42">
        <f t="shared" si="12"/>
        <v>2400000</v>
      </c>
      <c r="Y17" s="38">
        <f t="shared" si="13"/>
        <v>11520000</v>
      </c>
      <c r="Z17" s="43">
        <f t="shared" si="14"/>
        <v>168</v>
      </c>
      <c r="AA17" s="44">
        <f t="shared" si="15"/>
        <v>8640000</v>
      </c>
      <c r="AB17" s="44">
        <f t="shared" si="16"/>
        <v>2880000</v>
      </c>
    </row>
    <row r="18" spans="1:28" ht="22.5" customHeight="1" x14ac:dyDescent="0.3">
      <c r="A18" s="94"/>
      <c r="B18" s="33" t="s">
        <v>49</v>
      </c>
      <c r="C18" s="34" t="s">
        <v>56</v>
      </c>
      <c r="D18" s="34">
        <v>40</v>
      </c>
      <c r="E18" s="35" t="s">
        <v>41</v>
      </c>
      <c r="F18" s="34">
        <f>VLOOKUP($B18,SALAS!$B$4:$F$26,2,0)</f>
        <v>5</v>
      </c>
      <c r="G18" s="34">
        <f>VLOOKUP($B18,SALAS!$B$4:$F$26,3,0)</f>
        <v>2</v>
      </c>
      <c r="H18" s="34">
        <f>VLOOKUP($B18,SALAS!$B$4:$F$26,4,0)</f>
        <v>0</v>
      </c>
      <c r="I18" s="34">
        <f t="shared" si="0"/>
        <v>200</v>
      </c>
      <c r="J18" s="34">
        <f t="shared" si="1"/>
        <v>80</v>
      </c>
      <c r="K18" s="34">
        <f t="shared" si="2"/>
        <v>0</v>
      </c>
      <c r="L18" s="34">
        <f t="shared" si="3"/>
        <v>280</v>
      </c>
      <c r="M18" s="36">
        <v>0.25</v>
      </c>
      <c r="N18" s="45">
        <v>80000</v>
      </c>
      <c r="O18" s="45">
        <v>40000</v>
      </c>
      <c r="P18" s="38">
        <f t="shared" si="4"/>
        <v>16000000</v>
      </c>
      <c r="Q18" s="38">
        <f t="shared" si="5"/>
        <v>3200000</v>
      </c>
      <c r="R18" s="39">
        <f t="shared" si="6"/>
        <v>19200000</v>
      </c>
      <c r="S18" s="40">
        <f t="shared" si="7"/>
        <v>78.400000000000006</v>
      </c>
      <c r="T18" s="38">
        <f t="shared" si="8"/>
        <v>4032000.0000000009</v>
      </c>
      <c r="U18" s="38">
        <f t="shared" si="9"/>
        <v>9600000</v>
      </c>
      <c r="V18" s="41">
        <f t="shared" si="10"/>
        <v>140</v>
      </c>
      <c r="W18" s="42">
        <f t="shared" si="11"/>
        <v>7200000</v>
      </c>
      <c r="X18" s="42">
        <f t="shared" si="12"/>
        <v>2400000</v>
      </c>
      <c r="Y18" s="38">
        <f t="shared" si="13"/>
        <v>11520000</v>
      </c>
      <c r="Z18" s="43">
        <f t="shared" si="14"/>
        <v>168</v>
      </c>
      <c r="AA18" s="44">
        <f t="shared" si="15"/>
        <v>8640000</v>
      </c>
      <c r="AB18" s="44">
        <f t="shared" si="16"/>
        <v>2880000</v>
      </c>
    </row>
    <row r="19" spans="1:28" ht="22.5" customHeight="1" x14ac:dyDescent="0.3">
      <c r="A19" s="94"/>
      <c r="B19" s="33" t="s">
        <v>49</v>
      </c>
      <c r="C19" s="34" t="s">
        <v>57</v>
      </c>
      <c r="D19" s="34">
        <v>36</v>
      </c>
      <c r="E19" s="35" t="s">
        <v>41</v>
      </c>
      <c r="F19" s="34">
        <f>VLOOKUP($B19,SALAS!$B$4:$F$26,2,0)</f>
        <v>5</v>
      </c>
      <c r="G19" s="34">
        <f>VLOOKUP($B19,SALAS!$B$4:$F$26,3,0)</f>
        <v>2</v>
      </c>
      <c r="H19" s="34">
        <f>VLOOKUP($B19,SALAS!$B$4:$F$26,4,0)</f>
        <v>0</v>
      </c>
      <c r="I19" s="34">
        <f t="shared" si="0"/>
        <v>180</v>
      </c>
      <c r="J19" s="34">
        <f t="shared" si="1"/>
        <v>72</v>
      </c>
      <c r="K19" s="34">
        <f t="shared" si="2"/>
        <v>0</v>
      </c>
      <c r="L19" s="34">
        <f t="shared" si="3"/>
        <v>252</v>
      </c>
      <c r="M19" s="36">
        <v>0.25</v>
      </c>
      <c r="N19" s="45">
        <v>80000</v>
      </c>
      <c r="O19" s="45">
        <v>40000</v>
      </c>
      <c r="P19" s="38">
        <f t="shared" si="4"/>
        <v>14400000</v>
      </c>
      <c r="Q19" s="38">
        <f t="shared" si="5"/>
        <v>2880000</v>
      </c>
      <c r="R19" s="39">
        <f t="shared" si="6"/>
        <v>17280000</v>
      </c>
      <c r="S19" s="40">
        <f t="shared" si="7"/>
        <v>70.56</v>
      </c>
      <c r="T19" s="38">
        <f t="shared" si="8"/>
        <v>3628800</v>
      </c>
      <c r="U19" s="38">
        <f t="shared" si="9"/>
        <v>8640000</v>
      </c>
      <c r="V19" s="41">
        <f t="shared" si="10"/>
        <v>126</v>
      </c>
      <c r="W19" s="42">
        <f t="shared" si="11"/>
        <v>6480000</v>
      </c>
      <c r="X19" s="42">
        <f t="shared" si="12"/>
        <v>2160000</v>
      </c>
      <c r="Y19" s="38">
        <f t="shared" si="13"/>
        <v>10368000</v>
      </c>
      <c r="Z19" s="43">
        <f t="shared" si="14"/>
        <v>151.19999999999999</v>
      </c>
      <c r="AA19" s="44">
        <f t="shared" si="15"/>
        <v>7776000</v>
      </c>
      <c r="AB19" s="44">
        <f t="shared" si="16"/>
        <v>2592000</v>
      </c>
    </row>
    <row r="20" spans="1:28" ht="22.5" customHeight="1" x14ac:dyDescent="0.3">
      <c r="A20" s="93"/>
      <c r="B20" s="33" t="s">
        <v>49</v>
      </c>
      <c r="C20" s="34" t="s">
        <v>58</v>
      </c>
      <c r="D20" s="34">
        <v>148</v>
      </c>
      <c r="E20" s="35" t="s">
        <v>41</v>
      </c>
      <c r="F20" s="34">
        <f>VLOOKUP($B20,SALAS!$B$4:$F$26,2,0)</f>
        <v>5</v>
      </c>
      <c r="G20" s="34">
        <f>VLOOKUP($B20,SALAS!$B$4:$F$26,3,0)</f>
        <v>2</v>
      </c>
      <c r="H20" s="34">
        <f>VLOOKUP($B20,SALAS!$B$4:$F$26,4,0)</f>
        <v>0</v>
      </c>
      <c r="I20" s="34">
        <f t="shared" si="0"/>
        <v>740</v>
      </c>
      <c r="J20" s="34">
        <f t="shared" si="1"/>
        <v>296</v>
      </c>
      <c r="K20" s="34">
        <f t="shared" si="2"/>
        <v>0</v>
      </c>
      <c r="L20" s="34">
        <f t="shared" si="3"/>
        <v>1036</v>
      </c>
      <c r="M20" s="36">
        <v>0.25</v>
      </c>
      <c r="N20" s="45">
        <v>50000</v>
      </c>
      <c r="O20" s="45">
        <v>40000</v>
      </c>
      <c r="P20" s="38">
        <f t="shared" si="4"/>
        <v>37000000</v>
      </c>
      <c r="Q20" s="38">
        <f t="shared" si="5"/>
        <v>11840000</v>
      </c>
      <c r="R20" s="39">
        <f t="shared" si="6"/>
        <v>48840000</v>
      </c>
      <c r="S20" s="40">
        <f t="shared" si="7"/>
        <v>290.08000000000004</v>
      </c>
      <c r="T20" s="38">
        <f t="shared" si="8"/>
        <v>10256400.000000002</v>
      </c>
      <c r="U20" s="38">
        <f t="shared" si="9"/>
        <v>24420000</v>
      </c>
      <c r="V20" s="41">
        <f t="shared" si="10"/>
        <v>518</v>
      </c>
      <c r="W20" s="42">
        <f t="shared" si="11"/>
        <v>18315000</v>
      </c>
      <c r="X20" s="42">
        <f t="shared" si="12"/>
        <v>6105000</v>
      </c>
      <c r="Y20" s="38">
        <f t="shared" si="13"/>
        <v>29304000</v>
      </c>
      <c r="Z20" s="43">
        <f t="shared" si="14"/>
        <v>621.6</v>
      </c>
      <c r="AA20" s="44">
        <f t="shared" si="15"/>
        <v>21978000</v>
      </c>
      <c r="AB20" s="44">
        <f t="shared" si="16"/>
        <v>7326000</v>
      </c>
    </row>
    <row r="21" spans="1:28" ht="22.5" customHeight="1" x14ac:dyDescent="0.3">
      <c r="A21" s="96">
        <v>4</v>
      </c>
      <c r="B21" s="33" t="s">
        <v>59</v>
      </c>
      <c r="C21" s="34" t="s">
        <v>60</v>
      </c>
      <c r="D21" s="34">
        <v>314</v>
      </c>
      <c r="E21" s="35" t="s">
        <v>41</v>
      </c>
      <c r="F21" s="34">
        <f>VLOOKUP($B21,SALAS!$B$4:$F$26,2,0)</f>
        <v>7</v>
      </c>
      <c r="G21" s="34">
        <f>VLOOKUP($B21,SALAS!$B$4:$F$26,3,0)</f>
        <v>0</v>
      </c>
      <c r="H21" s="34">
        <f>VLOOKUP($B21,SALAS!$B$4:$F$26,4,0)</f>
        <v>0</v>
      </c>
      <c r="I21" s="34">
        <f t="shared" si="0"/>
        <v>2198</v>
      </c>
      <c r="J21" s="34">
        <f t="shared" si="1"/>
        <v>0</v>
      </c>
      <c r="K21" s="34">
        <f t="shared" si="2"/>
        <v>0</v>
      </c>
      <c r="L21" s="34">
        <f t="shared" si="3"/>
        <v>2198</v>
      </c>
      <c r="M21" s="36">
        <v>0.25</v>
      </c>
      <c r="N21" s="37">
        <v>150000</v>
      </c>
      <c r="O21" s="37">
        <v>80000</v>
      </c>
      <c r="P21" s="38">
        <f t="shared" si="4"/>
        <v>329700000</v>
      </c>
      <c r="Q21" s="38">
        <f t="shared" si="5"/>
        <v>0</v>
      </c>
      <c r="R21" s="39">
        <f t="shared" si="6"/>
        <v>329700000</v>
      </c>
      <c r="S21" s="40">
        <f t="shared" si="7"/>
        <v>615.44000000000005</v>
      </c>
      <c r="T21" s="38">
        <f t="shared" si="8"/>
        <v>69237000.000000015</v>
      </c>
      <c r="U21" s="38">
        <f t="shared" si="9"/>
        <v>164850000</v>
      </c>
      <c r="V21" s="41">
        <f t="shared" si="10"/>
        <v>1099</v>
      </c>
      <c r="W21" s="42">
        <f t="shared" si="11"/>
        <v>123637500</v>
      </c>
      <c r="X21" s="42">
        <f t="shared" si="12"/>
        <v>41212500</v>
      </c>
      <c r="Y21" s="38">
        <f t="shared" si="13"/>
        <v>197820000</v>
      </c>
      <c r="Z21" s="43">
        <f t="shared" si="14"/>
        <v>1318.8</v>
      </c>
      <c r="AA21" s="44">
        <f t="shared" si="15"/>
        <v>148365000</v>
      </c>
      <c r="AB21" s="44">
        <f t="shared" si="16"/>
        <v>49455000</v>
      </c>
    </row>
    <row r="22" spans="1:28" ht="22.5" customHeight="1" x14ac:dyDescent="0.3">
      <c r="A22" s="94"/>
      <c r="B22" s="33" t="s">
        <v>59</v>
      </c>
      <c r="C22" s="34" t="s">
        <v>61</v>
      </c>
      <c r="D22" s="34">
        <f>128+134</f>
        <v>262</v>
      </c>
      <c r="E22" s="35" t="s">
        <v>41</v>
      </c>
      <c r="F22" s="34">
        <f>VLOOKUP($B22,SALAS!$B$4:$F$26,2,0)</f>
        <v>7</v>
      </c>
      <c r="G22" s="34">
        <f>VLOOKUP($B22,SALAS!$B$4:$F$26,3,0)</f>
        <v>0</v>
      </c>
      <c r="H22" s="34">
        <f>VLOOKUP($B22,SALAS!$B$4:$F$26,4,0)</f>
        <v>0</v>
      </c>
      <c r="I22" s="34">
        <f t="shared" si="0"/>
        <v>1834</v>
      </c>
      <c r="J22" s="34">
        <f t="shared" si="1"/>
        <v>0</v>
      </c>
      <c r="K22" s="34">
        <f t="shared" si="2"/>
        <v>0</v>
      </c>
      <c r="L22" s="34">
        <f t="shared" si="3"/>
        <v>1834</v>
      </c>
      <c r="M22" s="36">
        <v>0.25</v>
      </c>
      <c r="N22" s="37">
        <v>150000</v>
      </c>
      <c r="O22" s="37">
        <v>60000</v>
      </c>
      <c r="P22" s="38">
        <f t="shared" si="4"/>
        <v>275100000</v>
      </c>
      <c r="Q22" s="38">
        <f t="shared" si="5"/>
        <v>0</v>
      </c>
      <c r="R22" s="39">
        <f t="shared" si="6"/>
        <v>275100000</v>
      </c>
      <c r="S22" s="40">
        <f t="shared" si="7"/>
        <v>513.5200000000001</v>
      </c>
      <c r="T22" s="38">
        <f t="shared" si="8"/>
        <v>57771000</v>
      </c>
      <c r="U22" s="38">
        <f t="shared" si="9"/>
        <v>137550000</v>
      </c>
      <c r="V22" s="41">
        <f t="shared" si="10"/>
        <v>917</v>
      </c>
      <c r="W22" s="42">
        <f t="shared" si="11"/>
        <v>103162500</v>
      </c>
      <c r="X22" s="42">
        <f t="shared" si="12"/>
        <v>34387500</v>
      </c>
      <c r="Y22" s="38">
        <f t="shared" si="13"/>
        <v>165060000</v>
      </c>
      <c r="Z22" s="43">
        <f t="shared" si="14"/>
        <v>1100.3999999999999</v>
      </c>
      <c r="AA22" s="44">
        <f t="shared" si="15"/>
        <v>123795000</v>
      </c>
      <c r="AB22" s="44">
        <f t="shared" si="16"/>
        <v>41265000</v>
      </c>
    </row>
    <row r="23" spans="1:28" ht="22.5" customHeight="1" x14ac:dyDescent="0.3">
      <c r="A23" s="94"/>
      <c r="B23" s="33" t="s">
        <v>59</v>
      </c>
      <c r="C23" s="34" t="s">
        <v>62</v>
      </c>
      <c r="D23" s="34">
        <v>104</v>
      </c>
      <c r="E23" s="35" t="s">
        <v>41</v>
      </c>
      <c r="F23" s="34">
        <f>VLOOKUP($B23,SALAS!$B$4:$F$26,2,0)</f>
        <v>7</v>
      </c>
      <c r="G23" s="34">
        <f>VLOOKUP($B23,SALAS!$B$4:$F$26,3,0)</f>
        <v>0</v>
      </c>
      <c r="H23" s="34">
        <f>VLOOKUP($B23,SALAS!$B$4:$F$26,4,0)</f>
        <v>0</v>
      </c>
      <c r="I23" s="34">
        <f t="shared" si="0"/>
        <v>728</v>
      </c>
      <c r="J23" s="34">
        <f t="shared" si="1"/>
        <v>0</v>
      </c>
      <c r="K23" s="34">
        <f t="shared" si="2"/>
        <v>0</v>
      </c>
      <c r="L23" s="34">
        <f t="shared" si="3"/>
        <v>728</v>
      </c>
      <c r="M23" s="36">
        <v>0.25</v>
      </c>
      <c r="N23" s="37">
        <v>100000</v>
      </c>
      <c r="O23" s="37">
        <v>40000</v>
      </c>
      <c r="P23" s="38">
        <f t="shared" si="4"/>
        <v>72800000</v>
      </c>
      <c r="Q23" s="38">
        <f t="shared" si="5"/>
        <v>0</v>
      </c>
      <c r="R23" s="39">
        <f t="shared" si="6"/>
        <v>72800000</v>
      </c>
      <c r="S23" s="40">
        <f t="shared" si="7"/>
        <v>203.84000000000003</v>
      </c>
      <c r="T23" s="38">
        <f t="shared" si="8"/>
        <v>15288000.000000004</v>
      </c>
      <c r="U23" s="38">
        <f t="shared" si="9"/>
        <v>36400000</v>
      </c>
      <c r="V23" s="41">
        <f t="shared" si="10"/>
        <v>364</v>
      </c>
      <c r="W23" s="42">
        <f t="shared" si="11"/>
        <v>27300000</v>
      </c>
      <c r="X23" s="42">
        <f t="shared" si="12"/>
        <v>9100000</v>
      </c>
      <c r="Y23" s="38">
        <f t="shared" si="13"/>
        <v>43680000</v>
      </c>
      <c r="Z23" s="43">
        <f t="shared" si="14"/>
        <v>436.8</v>
      </c>
      <c r="AA23" s="44">
        <f t="shared" si="15"/>
        <v>32760000</v>
      </c>
      <c r="AB23" s="44">
        <f t="shared" si="16"/>
        <v>10920000</v>
      </c>
    </row>
    <row r="24" spans="1:28" ht="22.5" customHeight="1" x14ac:dyDescent="0.3">
      <c r="A24" s="94"/>
      <c r="B24" s="33" t="s">
        <v>59</v>
      </c>
      <c r="C24" s="34" t="s">
        <v>63</v>
      </c>
      <c r="D24" s="34">
        <v>34</v>
      </c>
      <c r="E24" s="35" t="s">
        <v>41</v>
      </c>
      <c r="F24" s="34">
        <f>VLOOKUP($B24,SALAS!$B$4:$F$26,2,0)</f>
        <v>7</v>
      </c>
      <c r="G24" s="34">
        <f>VLOOKUP($B24,SALAS!$B$4:$F$26,3,0)</f>
        <v>0</v>
      </c>
      <c r="H24" s="34">
        <f>VLOOKUP($B24,SALAS!$B$4:$F$26,4,0)</f>
        <v>0</v>
      </c>
      <c r="I24" s="34">
        <f t="shared" si="0"/>
        <v>238</v>
      </c>
      <c r="J24" s="34">
        <f t="shared" si="1"/>
        <v>0</v>
      </c>
      <c r="K24" s="34">
        <f t="shared" si="2"/>
        <v>0</v>
      </c>
      <c r="L24" s="34">
        <f t="shared" si="3"/>
        <v>238</v>
      </c>
      <c r="M24" s="36">
        <v>0.25</v>
      </c>
      <c r="N24" s="37">
        <v>60000</v>
      </c>
      <c r="O24" s="37">
        <v>40000</v>
      </c>
      <c r="P24" s="38">
        <f t="shared" si="4"/>
        <v>14280000</v>
      </c>
      <c r="Q24" s="38">
        <f t="shared" si="5"/>
        <v>0</v>
      </c>
      <c r="R24" s="39">
        <f t="shared" si="6"/>
        <v>14280000</v>
      </c>
      <c r="S24" s="40">
        <f t="shared" si="7"/>
        <v>66.64</v>
      </c>
      <c r="T24" s="38">
        <f t="shared" si="8"/>
        <v>2998800.0000000005</v>
      </c>
      <c r="U24" s="38">
        <f t="shared" si="9"/>
        <v>7140000</v>
      </c>
      <c r="V24" s="41">
        <f t="shared" si="10"/>
        <v>119</v>
      </c>
      <c r="W24" s="42">
        <f t="shared" si="11"/>
        <v>5355000</v>
      </c>
      <c r="X24" s="42">
        <f t="shared" si="12"/>
        <v>1785000</v>
      </c>
      <c r="Y24" s="38">
        <f t="shared" si="13"/>
        <v>8568000</v>
      </c>
      <c r="Z24" s="43">
        <f t="shared" si="14"/>
        <v>142.79999999999998</v>
      </c>
      <c r="AA24" s="44">
        <f t="shared" si="15"/>
        <v>6426000</v>
      </c>
      <c r="AB24" s="44">
        <f t="shared" si="16"/>
        <v>2142000</v>
      </c>
    </row>
    <row r="25" spans="1:28" ht="22.5" customHeight="1" x14ac:dyDescent="0.3">
      <c r="A25" s="94"/>
      <c r="B25" s="33" t="s">
        <v>59</v>
      </c>
      <c r="C25" s="34" t="s">
        <v>64</v>
      </c>
      <c r="D25" s="34">
        <v>23</v>
      </c>
      <c r="E25" s="35" t="s">
        <v>41</v>
      </c>
      <c r="F25" s="34">
        <f>VLOOKUP($B25,SALAS!$B$4:$F$26,2,0)</f>
        <v>7</v>
      </c>
      <c r="G25" s="34">
        <f>VLOOKUP($B25,SALAS!$B$4:$F$26,3,0)</f>
        <v>0</v>
      </c>
      <c r="H25" s="34">
        <f>VLOOKUP($B25,SALAS!$B$4:$F$26,4,0)</f>
        <v>0</v>
      </c>
      <c r="I25" s="34">
        <f t="shared" si="0"/>
        <v>161</v>
      </c>
      <c r="J25" s="34">
        <f t="shared" si="1"/>
        <v>0</v>
      </c>
      <c r="K25" s="34">
        <f t="shared" si="2"/>
        <v>0</v>
      </c>
      <c r="L25" s="34">
        <f t="shared" si="3"/>
        <v>161</v>
      </c>
      <c r="M25" s="36">
        <v>0.25</v>
      </c>
      <c r="N25" s="37">
        <v>60000</v>
      </c>
      <c r="O25" s="37">
        <v>40000</v>
      </c>
      <c r="P25" s="38">
        <f t="shared" si="4"/>
        <v>9660000</v>
      </c>
      <c r="Q25" s="38">
        <f t="shared" si="5"/>
        <v>0</v>
      </c>
      <c r="R25" s="39">
        <f t="shared" si="6"/>
        <v>9660000</v>
      </c>
      <c r="S25" s="40">
        <f t="shared" si="7"/>
        <v>45.080000000000005</v>
      </c>
      <c r="T25" s="38">
        <f t="shared" si="8"/>
        <v>2028600.0000000005</v>
      </c>
      <c r="U25" s="38">
        <f t="shared" si="9"/>
        <v>4830000</v>
      </c>
      <c r="V25" s="41">
        <f t="shared" si="10"/>
        <v>80.5</v>
      </c>
      <c r="W25" s="42">
        <f t="shared" si="11"/>
        <v>3622500</v>
      </c>
      <c r="X25" s="42">
        <f t="shared" si="12"/>
        <v>1207500</v>
      </c>
      <c r="Y25" s="38">
        <f t="shared" si="13"/>
        <v>5796000</v>
      </c>
      <c r="Z25" s="43">
        <f t="shared" si="14"/>
        <v>96.6</v>
      </c>
      <c r="AA25" s="44">
        <f t="shared" si="15"/>
        <v>4347000</v>
      </c>
      <c r="AB25" s="44">
        <f t="shared" si="16"/>
        <v>1449000</v>
      </c>
    </row>
    <row r="26" spans="1:28" ht="22.5" customHeight="1" x14ac:dyDescent="0.3">
      <c r="A26" s="94"/>
      <c r="B26" s="33" t="s">
        <v>59</v>
      </c>
      <c r="C26" s="34" t="s">
        <v>65</v>
      </c>
      <c r="D26" s="34">
        <v>27</v>
      </c>
      <c r="E26" s="35" t="s">
        <v>41</v>
      </c>
      <c r="F26" s="34">
        <f>VLOOKUP($B26,SALAS!$B$4:$F$26,2,0)</f>
        <v>7</v>
      </c>
      <c r="G26" s="34">
        <f>VLOOKUP($B26,SALAS!$B$4:$F$26,3,0)</f>
        <v>0</v>
      </c>
      <c r="H26" s="34">
        <f>VLOOKUP($B26,SALAS!$B$4:$F$26,4,0)</f>
        <v>0</v>
      </c>
      <c r="I26" s="34">
        <f t="shared" si="0"/>
        <v>189</v>
      </c>
      <c r="J26" s="34">
        <f t="shared" si="1"/>
        <v>0</v>
      </c>
      <c r="K26" s="34">
        <f t="shared" si="2"/>
        <v>0</v>
      </c>
      <c r="L26" s="34">
        <f t="shared" si="3"/>
        <v>189</v>
      </c>
      <c r="M26" s="36">
        <v>0.25</v>
      </c>
      <c r="N26" s="37">
        <v>60000</v>
      </c>
      <c r="O26" s="37">
        <v>40000</v>
      </c>
      <c r="P26" s="38">
        <f t="shared" si="4"/>
        <v>11340000</v>
      </c>
      <c r="Q26" s="38">
        <f t="shared" si="5"/>
        <v>0</v>
      </c>
      <c r="R26" s="39">
        <f t="shared" si="6"/>
        <v>11340000</v>
      </c>
      <c r="S26" s="40">
        <f t="shared" si="7"/>
        <v>52.92</v>
      </c>
      <c r="T26" s="38">
        <f t="shared" si="8"/>
        <v>2381400.0000000005</v>
      </c>
      <c r="U26" s="38">
        <f t="shared" si="9"/>
        <v>5670000</v>
      </c>
      <c r="V26" s="41">
        <f t="shared" si="10"/>
        <v>94.5</v>
      </c>
      <c r="W26" s="42">
        <f t="shared" si="11"/>
        <v>4252500</v>
      </c>
      <c r="X26" s="42">
        <f t="shared" si="12"/>
        <v>1417500</v>
      </c>
      <c r="Y26" s="38">
        <f t="shared" si="13"/>
        <v>6804000</v>
      </c>
      <c r="Z26" s="43">
        <f t="shared" si="14"/>
        <v>113.39999999999999</v>
      </c>
      <c r="AA26" s="44">
        <f t="shared" si="15"/>
        <v>5103000</v>
      </c>
      <c r="AB26" s="44">
        <f t="shared" si="16"/>
        <v>1701000</v>
      </c>
    </row>
    <row r="27" spans="1:28" ht="22.5" customHeight="1" x14ac:dyDescent="0.3">
      <c r="A27" s="94"/>
      <c r="B27" s="33" t="s">
        <v>59</v>
      </c>
      <c r="C27" s="34" t="s">
        <v>66</v>
      </c>
      <c r="D27" s="34">
        <v>27</v>
      </c>
      <c r="E27" s="35" t="s">
        <v>41</v>
      </c>
      <c r="F27" s="34">
        <f>VLOOKUP($B27,SALAS!$B$4:$F$26,2,0)</f>
        <v>7</v>
      </c>
      <c r="G27" s="34">
        <f>VLOOKUP($B27,SALAS!$B$4:$F$26,3,0)</f>
        <v>0</v>
      </c>
      <c r="H27" s="34">
        <f>VLOOKUP($B27,SALAS!$B$4:$F$26,4,0)</f>
        <v>0</v>
      </c>
      <c r="I27" s="34">
        <f t="shared" si="0"/>
        <v>189</v>
      </c>
      <c r="J27" s="34">
        <f t="shared" si="1"/>
        <v>0</v>
      </c>
      <c r="K27" s="34">
        <f t="shared" si="2"/>
        <v>0</v>
      </c>
      <c r="L27" s="34">
        <f t="shared" si="3"/>
        <v>189</v>
      </c>
      <c r="M27" s="36">
        <v>0.25</v>
      </c>
      <c r="N27" s="37">
        <v>60000</v>
      </c>
      <c r="O27" s="37">
        <v>40000</v>
      </c>
      <c r="P27" s="38">
        <f t="shared" si="4"/>
        <v>11340000</v>
      </c>
      <c r="Q27" s="38">
        <f t="shared" si="5"/>
        <v>0</v>
      </c>
      <c r="R27" s="39">
        <f t="shared" si="6"/>
        <v>11340000</v>
      </c>
      <c r="S27" s="40">
        <f t="shared" si="7"/>
        <v>52.92</v>
      </c>
      <c r="T27" s="38">
        <f t="shared" si="8"/>
        <v>2381400.0000000005</v>
      </c>
      <c r="U27" s="38">
        <f t="shared" si="9"/>
        <v>5670000</v>
      </c>
      <c r="V27" s="41">
        <f t="shared" si="10"/>
        <v>94.5</v>
      </c>
      <c r="W27" s="42">
        <f t="shared" si="11"/>
        <v>4252500</v>
      </c>
      <c r="X27" s="42">
        <f t="shared" si="12"/>
        <v>1417500</v>
      </c>
      <c r="Y27" s="38">
        <f t="shared" si="13"/>
        <v>6804000</v>
      </c>
      <c r="Z27" s="43">
        <f t="shared" si="14"/>
        <v>113.39999999999999</v>
      </c>
      <c r="AA27" s="44">
        <f t="shared" si="15"/>
        <v>5103000</v>
      </c>
      <c r="AB27" s="44">
        <f t="shared" si="16"/>
        <v>1701000</v>
      </c>
    </row>
    <row r="28" spans="1:28" ht="22.5" customHeight="1" x14ac:dyDescent="0.3">
      <c r="A28" s="94"/>
      <c r="B28" s="33" t="s">
        <v>59</v>
      </c>
      <c r="C28" s="34" t="s">
        <v>67</v>
      </c>
      <c r="D28" s="34">
        <v>20</v>
      </c>
      <c r="E28" s="35" t="s">
        <v>41</v>
      </c>
      <c r="F28" s="34">
        <f>VLOOKUP($B28,SALAS!$B$4:$F$26,2,0)</f>
        <v>7</v>
      </c>
      <c r="G28" s="34">
        <f>VLOOKUP($B28,SALAS!$B$4:$F$26,3,0)</f>
        <v>0</v>
      </c>
      <c r="H28" s="34">
        <f>VLOOKUP($B28,SALAS!$B$4:$F$26,4,0)</f>
        <v>0</v>
      </c>
      <c r="I28" s="34">
        <f t="shared" si="0"/>
        <v>140</v>
      </c>
      <c r="J28" s="34">
        <f t="shared" si="1"/>
        <v>0</v>
      </c>
      <c r="K28" s="34">
        <f t="shared" si="2"/>
        <v>0</v>
      </c>
      <c r="L28" s="34">
        <f t="shared" si="3"/>
        <v>140</v>
      </c>
      <c r="M28" s="36">
        <v>0.25</v>
      </c>
      <c r="N28" s="37">
        <v>60000</v>
      </c>
      <c r="O28" s="37">
        <v>40000</v>
      </c>
      <c r="P28" s="38">
        <f t="shared" si="4"/>
        <v>8400000</v>
      </c>
      <c r="Q28" s="38">
        <f t="shared" si="5"/>
        <v>0</v>
      </c>
      <c r="R28" s="39">
        <f t="shared" si="6"/>
        <v>8400000</v>
      </c>
      <c r="S28" s="40">
        <f t="shared" si="7"/>
        <v>39.200000000000003</v>
      </c>
      <c r="T28" s="38">
        <f t="shared" si="8"/>
        <v>1764000</v>
      </c>
      <c r="U28" s="38">
        <f t="shared" si="9"/>
        <v>4200000</v>
      </c>
      <c r="V28" s="41">
        <f t="shared" si="10"/>
        <v>70</v>
      </c>
      <c r="W28" s="42">
        <f t="shared" si="11"/>
        <v>3150000</v>
      </c>
      <c r="X28" s="42">
        <f t="shared" si="12"/>
        <v>1050000</v>
      </c>
      <c r="Y28" s="38">
        <f t="shared" si="13"/>
        <v>5040000</v>
      </c>
      <c r="Z28" s="43">
        <f t="shared" si="14"/>
        <v>84</v>
      </c>
      <c r="AA28" s="44">
        <f t="shared" si="15"/>
        <v>3780000</v>
      </c>
      <c r="AB28" s="44">
        <f t="shared" si="16"/>
        <v>1260000</v>
      </c>
    </row>
    <row r="29" spans="1:28" ht="22.5" customHeight="1" x14ac:dyDescent="0.3">
      <c r="A29" s="94"/>
      <c r="B29" s="33" t="s">
        <v>59</v>
      </c>
      <c r="C29" s="34" t="s">
        <v>68</v>
      </c>
      <c r="D29" s="34">
        <v>20</v>
      </c>
      <c r="E29" s="35" t="s">
        <v>41</v>
      </c>
      <c r="F29" s="34">
        <f>VLOOKUP($B29,SALAS!$B$4:$F$26,2,0)</f>
        <v>7</v>
      </c>
      <c r="G29" s="34">
        <f>VLOOKUP($B29,SALAS!$B$4:$F$26,3,0)</f>
        <v>0</v>
      </c>
      <c r="H29" s="34">
        <f>VLOOKUP($B29,SALAS!$B$4:$F$26,4,0)</f>
        <v>0</v>
      </c>
      <c r="I29" s="34">
        <f t="shared" si="0"/>
        <v>140</v>
      </c>
      <c r="J29" s="34">
        <f t="shared" si="1"/>
        <v>0</v>
      </c>
      <c r="K29" s="34">
        <f t="shared" si="2"/>
        <v>0</v>
      </c>
      <c r="L29" s="34">
        <f t="shared" si="3"/>
        <v>140</v>
      </c>
      <c r="M29" s="36">
        <v>0.25</v>
      </c>
      <c r="N29" s="37">
        <v>60000</v>
      </c>
      <c r="O29" s="37">
        <v>40000</v>
      </c>
      <c r="P29" s="38">
        <f t="shared" si="4"/>
        <v>8400000</v>
      </c>
      <c r="Q29" s="38">
        <f t="shared" si="5"/>
        <v>0</v>
      </c>
      <c r="R29" s="39">
        <f t="shared" si="6"/>
        <v>8400000</v>
      </c>
      <c r="S29" s="40">
        <f t="shared" si="7"/>
        <v>39.200000000000003</v>
      </c>
      <c r="T29" s="38">
        <f t="shared" si="8"/>
        <v>1764000</v>
      </c>
      <c r="U29" s="38">
        <f t="shared" si="9"/>
        <v>4200000</v>
      </c>
      <c r="V29" s="41">
        <f t="shared" si="10"/>
        <v>70</v>
      </c>
      <c r="W29" s="42">
        <f t="shared" si="11"/>
        <v>3150000</v>
      </c>
      <c r="X29" s="42">
        <f t="shared" si="12"/>
        <v>1050000</v>
      </c>
      <c r="Y29" s="38">
        <f t="shared" si="13"/>
        <v>5040000</v>
      </c>
      <c r="Z29" s="43">
        <f t="shared" si="14"/>
        <v>84</v>
      </c>
      <c r="AA29" s="44">
        <f t="shared" si="15"/>
        <v>3780000</v>
      </c>
      <c r="AB29" s="44">
        <f t="shared" si="16"/>
        <v>1260000</v>
      </c>
    </row>
    <row r="30" spans="1:28" ht="22.5" customHeight="1" x14ac:dyDescent="0.3">
      <c r="A30" s="94"/>
      <c r="B30" s="33" t="s">
        <v>59</v>
      </c>
      <c r="C30" s="34" t="s">
        <v>69</v>
      </c>
      <c r="D30" s="34">
        <v>74</v>
      </c>
      <c r="E30" s="35" t="s">
        <v>41</v>
      </c>
      <c r="F30" s="34">
        <f>VLOOKUP($B30,SALAS!$B$4:$F$26,2,0)</f>
        <v>7</v>
      </c>
      <c r="G30" s="34">
        <f>VLOOKUP($B30,SALAS!$B$4:$F$26,3,0)</f>
        <v>0</v>
      </c>
      <c r="H30" s="34">
        <f>VLOOKUP($B30,SALAS!$B$4:$F$26,4,0)</f>
        <v>0</v>
      </c>
      <c r="I30" s="34">
        <f t="shared" si="0"/>
        <v>518</v>
      </c>
      <c r="J30" s="34">
        <f t="shared" si="1"/>
        <v>0</v>
      </c>
      <c r="K30" s="34">
        <f t="shared" si="2"/>
        <v>0</v>
      </c>
      <c r="L30" s="34">
        <f t="shared" si="3"/>
        <v>518</v>
      </c>
      <c r="M30" s="36">
        <v>0.25</v>
      </c>
      <c r="N30" s="37">
        <v>50000</v>
      </c>
      <c r="O30" s="37">
        <v>40000</v>
      </c>
      <c r="P30" s="38">
        <f t="shared" si="4"/>
        <v>25900000</v>
      </c>
      <c r="Q30" s="38">
        <f t="shared" si="5"/>
        <v>0</v>
      </c>
      <c r="R30" s="39">
        <f t="shared" si="6"/>
        <v>25900000</v>
      </c>
      <c r="S30" s="40">
        <f t="shared" si="7"/>
        <v>145.04000000000002</v>
      </c>
      <c r="T30" s="38">
        <f t="shared" si="8"/>
        <v>5439000.0000000009</v>
      </c>
      <c r="U30" s="38">
        <f t="shared" si="9"/>
        <v>12950000</v>
      </c>
      <c r="V30" s="41">
        <f t="shared" si="10"/>
        <v>259</v>
      </c>
      <c r="W30" s="42">
        <f t="shared" si="11"/>
        <v>9712500</v>
      </c>
      <c r="X30" s="42">
        <f t="shared" si="12"/>
        <v>3237500</v>
      </c>
      <c r="Y30" s="38">
        <f t="shared" si="13"/>
        <v>15540000</v>
      </c>
      <c r="Z30" s="43">
        <f t="shared" si="14"/>
        <v>310.8</v>
      </c>
      <c r="AA30" s="44">
        <f t="shared" si="15"/>
        <v>11655000</v>
      </c>
      <c r="AB30" s="44">
        <f t="shared" si="16"/>
        <v>3885000</v>
      </c>
    </row>
    <row r="31" spans="1:28" ht="22.5" customHeight="1" x14ac:dyDescent="0.3">
      <c r="A31" s="93"/>
      <c r="B31" s="33" t="s">
        <v>59</v>
      </c>
      <c r="C31" s="34" t="s">
        <v>70</v>
      </c>
      <c r="D31" s="34">
        <v>89</v>
      </c>
      <c r="E31" s="35" t="s">
        <v>41</v>
      </c>
      <c r="F31" s="34">
        <f>VLOOKUP($B31,SALAS!$B$4:$F$26,2,0)</f>
        <v>7</v>
      </c>
      <c r="G31" s="34">
        <f>VLOOKUP($B31,SALAS!$B$4:$F$26,3,0)</f>
        <v>0</v>
      </c>
      <c r="H31" s="34">
        <f>VLOOKUP($B31,SALAS!$B$4:$F$26,4,0)</f>
        <v>0</v>
      </c>
      <c r="I31" s="34">
        <f t="shared" si="0"/>
        <v>623</v>
      </c>
      <c r="J31" s="34">
        <f t="shared" si="1"/>
        <v>0</v>
      </c>
      <c r="K31" s="34">
        <f t="shared" si="2"/>
        <v>0</v>
      </c>
      <c r="L31" s="34">
        <f t="shared" si="3"/>
        <v>623</v>
      </c>
      <c r="M31" s="36">
        <v>0.25</v>
      </c>
      <c r="N31" s="37">
        <v>50000</v>
      </c>
      <c r="O31" s="37">
        <v>40000</v>
      </c>
      <c r="P31" s="38">
        <f t="shared" si="4"/>
        <v>31150000</v>
      </c>
      <c r="Q31" s="38">
        <f t="shared" si="5"/>
        <v>0</v>
      </c>
      <c r="R31" s="39">
        <f t="shared" si="6"/>
        <v>31150000</v>
      </c>
      <c r="S31" s="40">
        <f t="shared" si="7"/>
        <v>174.44000000000003</v>
      </c>
      <c r="T31" s="38">
        <f t="shared" si="8"/>
        <v>6541500</v>
      </c>
      <c r="U31" s="38">
        <f t="shared" si="9"/>
        <v>15575000</v>
      </c>
      <c r="V31" s="41">
        <f t="shared" si="10"/>
        <v>311.5</v>
      </c>
      <c r="W31" s="42">
        <f t="shared" si="11"/>
        <v>11681250</v>
      </c>
      <c r="X31" s="42">
        <f t="shared" si="12"/>
        <v>3893750</v>
      </c>
      <c r="Y31" s="38">
        <f t="shared" si="13"/>
        <v>18690000</v>
      </c>
      <c r="Z31" s="43">
        <f t="shared" si="14"/>
        <v>373.8</v>
      </c>
      <c r="AA31" s="44">
        <f t="shared" si="15"/>
        <v>14017500</v>
      </c>
      <c r="AB31" s="44">
        <f t="shared" si="16"/>
        <v>4672500</v>
      </c>
    </row>
    <row r="32" spans="1:28" ht="22.5" customHeight="1" x14ac:dyDescent="0.3">
      <c r="A32" s="92">
        <v>5</v>
      </c>
      <c r="B32" s="33" t="s">
        <v>71</v>
      </c>
      <c r="C32" s="34" t="s">
        <v>72</v>
      </c>
      <c r="D32" s="34">
        <v>103</v>
      </c>
      <c r="E32" s="35" t="s">
        <v>41</v>
      </c>
      <c r="F32" s="34">
        <f>VLOOKUP($B32,SALAS!$B$4:$F$26,2,0)</f>
        <v>9</v>
      </c>
      <c r="G32" s="34">
        <f>VLOOKUP($B32,SALAS!$B$4:$F$26,3,0)</f>
        <v>0</v>
      </c>
      <c r="H32" s="34">
        <f>VLOOKUP($B32,SALAS!$B$4:$F$26,4,0)</f>
        <v>0</v>
      </c>
      <c r="I32" s="34">
        <f t="shared" si="0"/>
        <v>927</v>
      </c>
      <c r="J32" s="34">
        <f t="shared" si="1"/>
        <v>0</v>
      </c>
      <c r="K32" s="34">
        <f t="shared" si="2"/>
        <v>0</v>
      </c>
      <c r="L32" s="34">
        <f t="shared" si="3"/>
        <v>927</v>
      </c>
      <c r="M32" s="36">
        <v>0.25</v>
      </c>
      <c r="N32" s="37">
        <v>150000</v>
      </c>
      <c r="O32" s="37">
        <v>80000</v>
      </c>
      <c r="P32" s="38">
        <f t="shared" si="4"/>
        <v>139050000</v>
      </c>
      <c r="Q32" s="38">
        <f t="shared" si="5"/>
        <v>0</v>
      </c>
      <c r="R32" s="39">
        <f t="shared" si="6"/>
        <v>139050000</v>
      </c>
      <c r="S32" s="40">
        <f t="shared" si="7"/>
        <v>259.56</v>
      </c>
      <c r="T32" s="38">
        <f t="shared" si="8"/>
        <v>29200500</v>
      </c>
      <c r="U32" s="38">
        <f t="shared" si="9"/>
        <v>69525000</v>
      </c>
      <c r="V32" s="41">
        <f t="shared" si="10"/>
        <v>463.5</v>
      </c>
      <c r="W32" s="42">
        <f t="shared" si="11"/>
        <v>52143750</v>
      </c>
      <c r="X32" s="42">
        <f t="shared" si="12"/>
        <v>17381250</v>
      </c>
      <c r="Y32" s="38">
        <f t="shared" si="13"/>
        <v>83430000</v>
      </c>
      <c r="Z32" s="43">
        <f t="shared" si="14"/>
        <v>556.19999999999993</v>
      </c>
      <c r="AA32" s="44">
        <f t="shared" si="15"/>
        <v>62572500</v>
      </c>
      <c r="AB32" s="44">
        <f t="shared" si="16"/>
        <v>20857500</v>
      </c>
    </row>
    <row r="33" spans="1:28" ht="22.5" customHeight="1" x14ac:dyDescent="0.3">
      <c r="A33" s="94"/>
      <c r="B33" s="33" t="s">
        <v>71</v>
      </c>
      <c r="C33" s="34" t="s">
        <v>73</v>
      </c>
      <c r="D33" s="34">
        <v>110</v>
      </c>
      <c r="E33" s="35" t="s">
        <v>41</v>
      </c>
      <c r="F33" s="34">
        <f>VLOOKUP($B33,SALAS!$B$4:$F$26,2,0)</f>
        <v>9</v>
      </c>
      <c r="G33" s="34">
        <f>VLOOKUP($B33,SALAS!$B$4:$F$26,3,0)</f>
        <v>0</v>
      </c>
      <c r="H33" s="34">
        <f>VLOOKUP($B33,SALAS!$B$4:$F$26,4,0)</f>
        <v>0</v>
      </c>
      <c r="I33" s="34">
        <f t="shared" si="0"/>
        <v>990</v>
      </c>
      <c r="J33" s="34">
        <f t="shared" si="1"/>
        <v>0</v>
      </c>
      <c r="K33" s="34">
        <f t="shared" si="2"/>
        <v>0</v>
      </c>
      <c r="L33" s="34">
        <f t="shared" si="3"/>
        <v>990</v>
      </c>
      <c r="M33" s="36">
        <v>0.25</v>
      </c>
      <c r="N33" s="37">
        <v>150000</v>
      </c>
      <c r="O33" s="37">
        <v>80000</v>
      </c>
      <c r="P33" s="38">
        <f t="shared" si="4"/>
        <v>148500000</v>
      </c>
      <c r="Q33" s="38">
        <f t="shared" si="5"/>
        <v>0</v>
      </c>
      <c r="R33" s="39">
        <f t="shared" si="6"/>
        <v>148500000</v>
      </c>
      <c r="S33" s="40">
        <f t="shared" si="7"/>
        <v>277.20000000000005</v>
      </c>
      <c r="T33" s="38">
        <f t="shared" si="8"/>
        <v>31185000.000000007</v>
      </c>
      <c r="U33" s="38">
        <f t="shared" si="9"/>
        <v>74250000</v>
      </c>
      <c r="V33" s="41">
        <f t="shared" si="10"/>
        <v>495</v>
      </c>
      <c r="W33" s="42">
        <f t="shared" si="11"/>
        <v>55687500</v>
      </c>
      <c r="X33" s="42">
        <f t="shared" si="12"/>
        <v>18562500</v>
      </c>
      <c r="Y33" s="38">
        <f t="shared" si="13"/>
        <v>89100000</v>
      </c>
      <c r="Z33" s="43">
        <f t="shared" si="14"/>
        <v>594</v>
      </c>
      <c r="AA33" s="44">
        <f t="shared" si="15"/>
        <v>66825000</v>
      </c>
      <c r="AB33" s="44">
        <f t="shared" si="16"/>
        <v>22275000</v>
      </c>
    </row>
    <row r="34" spans="1:28" ht="22.5" customHeight="1" x14ac:dyDescent="0.3">
      <c r="A34" s="94"/>
      <c r="B34" s="33" t="s">
        <v>71</v>
      </c>
      <c r="C34" s="34" t="s">
        <v>74</v>
      </c>
      <c r="D34" s="34">
        <v>105</v>
      </c>
      <c r="E34" s="35" t="s">
        <v>41</v>
      </c>
      <c r="F34" s="34">
        <f>VLOOKUP($B34,SALAS!$B$4:$F$26,2,0)</f>
        <v>9</v>
      </c>
      <c r="G34" s="34">
        <f>VLOOKUP($B34,SALAS!$B$4:$F$26,3,0)</f>
        <v>0</v>
      </c>
      <c r="H34" s="34">
        <f>VLOOKUP($B34,SALAS!$B$4:$F$26,4,0)</f>
        <v>0</v>
      </c>
      <c r="I34" s="34">
        <f t="shared" si="0"/>
        <v>945</v>
      </c>
      <c r="J34" s="34">
        <f t="shared" si="1"/>
        <v>0</v>
      </c>
      <c r="K34" s="34">
        <f t="shared" si="2"/>
        <v>0</v>
      </c>
      <c r="L34" s="34">
        <f t="shared" si="3"/>
        <v>945</v>
      </c>
      <c r="M34" s="36">
        <v>0.25</v>
      </c>
      <c r="N34" s="37">
        <v>120000</v>
      </c>
      <c r="O34" s="37">
        <v>70000</v>
      </c>
      <c r="P34" s="38">
        <f t="shared" si="4"/>
        <v>113400000</v>
      </c>
      <c r="Q34" s="38">
        <f t="shared" si="5"/>
        <v>0</v>
      </c>
      <c r="R34" s="39">
        <f t="shared" si="6"/>
        <v>113400000</v>
      </c>
      <c r="S34" s="40">
        <f t="shared" si="7"/>
        <v>264.60000000000002</v>
      </c>
      <c r="T34" s="38">
        <f t="shared" si="8"/>
        <v>23814000.000000004</v>
      </c>
      <c r="U34" s="38">
        <f t="shared" si="9"/>
        <v>56700000</v>
      </c>
      <c r="V34" s="41">
        <f t="shared" si="10"/>
        <v>472.5</v>
      </c>
      <c r="W34" s="42">
        <f t="shared" si="11"/>
        <v>42525000</v>
      </c>
      <c r="X34" s="42">
        <f t="shared" si="12"/>
        <v>14175000</v>
      </c>
      <c r="Y34" s="38">
        <f t="shared" si="13"/>
        <v>68040000</v>
      </c>
      <c r="Z34" s="43">
        <f t="shared" si="14"/>
        <v>567</v>
      </c>
      <c r="AA34" s="44">
        <f t="shared" si="15"/>
        <v>51030000</v>
      </c>
      <c r="AB34" s="44">
        <f t="shared" si="16"/>
        <v>17010000</v>
      </c>
    </row>
    <row r="35" spans="1:28" ht="22.5" customHeight="1" x14ac:dyDescent="0.3">
      <c r="A35" s="94"/>
      <c r="B35" s="33" t="s">
        <v>71</v>
      </c>
      <c r="C35" s="34" t="s">
        <v>75</v>
      </c>
      <c r="D35" s="34">
        <v>131</v>
      </c>
      <c r="E35" s="35" t="s">
        <v>41</v>
      </c>
      <c r="F35" s="34">
        <f>VLOOKUP($B35,SALAS!$B$4:$F$26,2,0)</f>
        <v>9</v>
      </c>
      <c r="G35" s="34">
        <f>VLOOKUP($B35,SALAS!$B$4:$F$26,3,0)</f>
        <v>0</v>
      </c>
      <c r="H35" s="34">
        <f>VLOOKUP($B35,SALAS!$B$4:$F$26,4,0)</f>
        <v>0</v>
      </c>
      <c r="I35" s="34">
        <f t="shared" si="0"/>
        <v>1179</v>
      </c>
      <c r="J35" s="34">
        <f t="shared" si="1"/>
        <v>0</v>
      </c>
      <c r="K35" s="34">
        <f t="shared" si="2"/>
        <v>0</v>
      </c>
      <c r="L35" s="34">
        <f t="shared" si="3"/>
        <v>1179</v>
      </c>
      <c r="M35" s="36">
        <v>0.25</v>
      </c>
      <c r="N35" s="37">
        <v>100000</v>
      </c>
      <c r="O35" s="37">
        <v>60000</v>
      </c>
      <c r="P35" s="38">
        <f t="shared" si="4"/>
        <v>117900000</v>
      </c>
      <c r="Q35" s="38">
        <f t="shared" si="5"/>
        <v>0</v>
      </c>
      <c r="R35" s="39">
        <f t="shared" si="6"/>
        <v>117900000</v>
      </c>
      <c r="S35" s="40">
        <f t="shared" si="7"/>
        <v>330.12</v>
      </c>
      <c r="T35" s="38">
        <f t="shared" si="8"/>
        <v>24759000.000000004</v>
      </c>
      <c r="U35" s="38">
        <f t="shared" si="9"/>
        <v>58950000</v>
      </c>
      <c r="V35" s="41">
        <f t="shared" si="10"/>
        <v>589.5</v>
      </c>
      <c r="W35" s="42">
        <f t="shared" si="11"/>
        <v>44212500</v>
      </c>
      <c r="X35" s="42">
        <f t="shared" si="12"/>
        <v>14737500</v>
      </c>
      <c r="Y35" s="38">
        <f t="shared" si="13"/>
        <v>70740000</v>
      </c>
      <c r="Z35" s="43">
        <f t="shared" si="14"/>
        <v>707.4</v>
      </c>
      <c r="AA35" s="44">
        <f t="shared" si="15"/>
        <v>53055000</v>
      </c>
      <c r="AB35" s="44">
        <f t="shared" si="16"/>
        <v>17685000</v>
      </c>
    </row>
    <row r="36" spans="1:28" ht="22.5" customHeight="1" x14ac:dyDescent="0.3">
      <c r="A36" s="94"/>
      <c r="B36" s="33" t="s">
        <v>71</v>
      </c>
      <c r="C36" s="34" t="s">
        <v>76</v>
      </c>
      <c r="D36" s="34">
        <v>76</v>
      </c>
      <c r="E36" s="35" t="s">
        <v>41</v>
      </c>
      <c r="F36" s="34">
        <f>VLOOKUP($B36,SALAS!$B$4:$F$26,2,0)</f>
        <v>9</v>
      </c>
      <c r="G36" s="34">
        <f>VLOOKUP($B36,SALAS!$B$4:$F$26,3,0)</f>
        <v>0</v>
      </c>
      <c r="H36" s="34">
        <f>VLOOKUP($B36,SALAS!$B$4:$F$26,4,0)</f>
        <v>0</v>
      </c>
      <c r="I36" s="34">
        <f t="shared" si="0"/>
        <v>684</v>
      </c>
      <c r="J36" s="34">
        <f t="shared" si="1"/>
        <v>0</v>
      </c>
      <c r="K36" s="34">
        <f t="shared" si="2"/>
        <v>0</v>
      </c>
      <c r="L36" s="34">
        <f t="shared" si="3"/>
        <v>684</v>
      </c>
      <c r="M36" s="36">
        <v>0.25</v>
      </c>
      <c r="N36" s="37">
        <v>100000</v>
      </c>
      <c r="O36" s="37">
        <v>60000</v>
      </c>
      <c r="P36" s="38">
        <f t="shared" si="4"/>
        <v>68400000</v>
      </c>
      <c r="Q36" s="38">
        <f t="shared" si="5"/>
        <v>0</v>
      </c>
      <c r="R36" s="39">
        <f t="shared" si="6"/>
        <v>68400000</v>
      </c>
      <c r="S36" s="40">
        <f t="shared" si="7"/>
        <v>191.52</v>
      </c>
      <c r="T36" s="38">
        <f t="shared" si="8"/>
        <v>14364000</v>
      </c>
      <c r="U36" s="38">
        <f t="shared" si="9"/>
        <v>34200000</v>
      </c>
      <c r="V36" s="41">
        <f t="shared" si="10"/>
        <v>342</v>
      </c>
      <c r="W36" s="42">
        <f t="shared" si="11"/>
        <v>25650000</v>
      </c>
      <c r="X36" s="42">
        <f t="shared" si="12"/>
        <v>8550000</v>
      </c>
      <c r="Y36" s="38">
        <f t="shared" si="13"/>
        <v>41040000</v>
      </c>
      <c r="Z36" s="43">
        <f t="shared" si="14"/>
        <v>410.4</v>
      </c>
      <c r="AA36" s="44">
        <f t="shared" si="15"/>
        <v>30780000</v>
      </c>
      <c r="AB36" s="44">
        <f t="shared" si="16"/>
        <v>10260000</v>
      </c>
    </row>
    <row r="37" spans="1:28" ht="22.5" customHeight="1" x14ac:dyDescent="0.3">
      <c r="A37" s="94"/>
      <c r="B37" s="33" t="s">
        <v>71</v>
      </c>
      <c r="C37" s="34" t="s">
        <v>51</v>
      </c>
      <c r="D37" s="34">
        <v>201</v>
      </c>
      <c r="E37" s="35" t="s">
        <v>41</v>
      </c>
      <c r="F37" s="34">
        <f>VLOOKUP($B37,SALAS!$B$4:$F$26,2,0)</f>
        <v>9</v>
      </c>
      <c r="G37" s="34">
        <f>VLOOKUP($B37,SALAS!$B$4:$F$26,3,0)</f>
        <v>0</v>
      </c>
      <c r="H37" s="34">
        <f>VLOOKUP($B37,SALAS!$B$4:$F$26,4,0)</f>
        <v>0</v>
      </c>
      <c r="I37" s="34">
        <f t="shared" si="0"/>
        <v>1809</v>
      </c>
      <c r="J37" s="34">
        <f t="shared" si="1"/>
        <v>0</v>
      </c>
      <c r="K37" s="34">
        <f t="shared" si="2"/>
        <v>0</v>
      </c>
      <c r="L37" s="34">
        <f t="shared" si="3"/>
        <v>1809</v>
      </c>
      <c r="M37" s="36">
        <v>0.25</v>
      </c>
      <c r="N37" s="37">
        <v>60000</v>
      </c>
      <c r="O37" s="37">
        <v>50000</v>
      </c>
      <c r="P37" s="38">
        <f t="shared" si="4"/>
        <v>108540000</v>
      </c>
      <c r="Q37" s="38">
        <f t="shared" si="5"/>
        <v>0</v>
      </c>
      <c r="R37" s="39">
        <f t="shared" si="6"/>
        <v>108540000</v>
      </c>
      <c r="S37" s="40">
        <f t="shared" si="7"/>
        <v>506.52000000000004</v>
      </c>
      <c r="T37" s="38">
        <f t="shared" si="8"/>
        <v>22793400.000000004</v>
      </c>
      <c r="U37" s="38">
        <f t="shared" si="9"/>
        <v>54270000</v>
      </c>
      <c r="V37" s="41">
        <f t="shared" si="10"/>
        <v>904.5</v>
      </c>
      <c r="W37" s="42">
        <f t="shared" si="11"/>
        <v>40702500</v>
      </c>
      <c r="X37" s="42">
        <f t="shared" si="12"/>
        <v>13567500</v>
      </c>
      <c r="Y37" s="38">
        <f t="shared" si="13"/>
        <v>65124000</v>
      </c>
      <c r="Z37" s="43">
        <f t="shared" si="14"/>
        <v>1085.3999999999999</v>
      </c>
      <c r="AA37" s="44">
        <f t="shared" si="15"/>
        <v>48843000</v>
      </c>
      <c r="AB37" s="44">
        <f t="shared" si="16"/>
        <v>16281000</v>
      </c>
    </row>
    <row r="38" spans="1:28" ht="22.5" customHeight="1" x14ac:dyDescent="0.3">
      <c r="A38" s="94"/>
      <c r="B38" s="33" t="s">
        <v>71</v>
      </c>
      <c r="C38" s="34" t="s">
        <v>77</v>
      </c>
      <c r="D38" s="34">
        <v>89</v>
      </c>
      <c r="E38" s="35" t="s">
        <v>41</v>
      </c>
      <c r="F38" s="34">
        <f>VLOOKUP($B38,SALAS!$B$4:$F$26,2,0)</f>
        <v>9</v>
      </c>
      <c r="G38" s="34">
        <f>VLOOKUP($B38,SALAS!$B$4:$F$26,3,0)</f>
        <v>0</v>
      </c>
      <c r="H38" s="34">
        <f>VLOOKUP($B38,SALAS!$B$4:$F$26,4,0)</f>
        <v>0</v>
      </c>
      <c r="I38" s="34">
        <f t="shared" si="0"/>
        <v>801</v>
      </c>
      <c r="J38" s="34">
        <f t="shared" si="1"/>
        <v>0</v>
      </c>
      <c r="K38" s="34">
        <f t="shared" si="2"/>
        <v>0</v>
      </c>
      <c r="L38" s="34">
        <f t="shared" si="3"/>
        <v>801</v>
      </c>
      <c r="M38" s="36">
        <v>0.25</v>
      </c>
      <c r="N38" s="37">
        <v>60000</v>
      </c>
      <c r="O38" s="37">
        <v>50000</v>
      </c>
      <c r="P38" s="38">
        <f t="shared" si="4"/>
        <v>48060000</v>
      </c>
      <c r="Q38" s="38">
        <f t="shared" si="5"/>
        <v>0</v>
      </c>
      <c r="R38" s="39">
        <f t="shared" si="6"/>
        <v>48060000</v>
      </c>
      <c r="S38" s="40">
        <f t="shared" si="7"/>
        <v>224.28000000000003</v>
      </c>
      <c r="T38" s="38">
        <f t="shared" si="8"/>
        <v>10092600.000000002</v>
      </c>
      <c r="U38" s="38">
        <f t="shared" si="9"/>
        <v>24030000</v>
      </c>
      <c r="V38" s="41">
        <f t="shared" si="10"/>
        <v>400.5</v>
      </c>
      <c r="W38" s="42">
        <f t="shared" si="11"/>
        <v>18022500</v>
      </c>
      <c r="X38" s="42">
        <f t="shared" si="12"/>
        <v>6007500</v>
      </c>
      <c r="Y38" s="38">
        <f t="shared" si="13"/>
        <v>28836000</v>
      </c>
      <c r="Z38" s="43">
        <f t="shared" si="14"/>
        <v>480.59999999999997</v>
      </c>
      <c r="AA38" s="44">
        <f t="shared" si="15"/>
        <v>21627000</v>
      </c>
      <c r="AB38" s="44">
        <f t="shared" si="16"/>
        <v>7209000</v>
      </c>
    </row>
    <row r="39" spans="1:28" ht="22.5" customHeight="1" x14ac:dyDescent="0.3">
      <c r="A39" s="94"/>
      <c r="B39" s="33" t="s">
        <v>71</v>
      </c>
      <c r="C39" s="34" t="s">
        <v>78</v>
      </c>
      <c r="D39" s="34">
        <v>126</v>
      </c>
      <c r="E39" s="35" t="s">
        <v>41</v>
      </c>
      <c r="F39" s="34">
        <f>VLOOKUP($B39,SALAS!$B$4:$F$26,2,0)</f>
        <v>9</v>
      </c>
      <c r="G39" s="34">
        <f>VLOOKUP($B39,SALAS!$B$4:$F$26,3,0)</f>
        <v>0</v>
      </c>
      <c r="H39" s="34">
        <f>VLOOKUP($B39,SALAS!$B$4:$F$26,4,0)</f>
        <v>0</v>
      </c>
      <c r="I39" s="34">
        <f t="shared" si="0"/>
        <v>1134</v>
      </c>
      <c r="J39" s="34">
        <f t="shared" si="1"/>
        <v>0</v>
      </c>
      <c r="K39" s="34">
        <f t="shared" si="2"/>
        <v>0</v>
      </c>
      <c r="L39" s="34">
        <f t="shared" si="3"/>
        <v>1134</v>
      </c>
      <c r="M39" s="36">
        <v>0.25</v>
      </c>
      <c r="N39" s="37">
        <v>60000</v>
      </c>
      <c r="O39" s="37">
        <v>50000</v>
      </c>
      <c r="P39" s="38">
        <f t="shared" si="4"/>
        <v>68040000</v>
      </c>
      <c r="Q39" s="38">
        <f t="shared" si="5"/>
        <v>0</v>
      </c>
      <c r="R39" s="39">
        <f t="shared" si="6"/>
        <v>68040000</v>
      </c>
      <c r="S39" s="40">
        <f t="shared" si="7"/>
        <v>317.52000000000004</v>
      </c>
      <c r="T39" s="38">
        <f t="shared" si="8"/>
        <v>14288400</v>
      </c>
      <c r="U39" s="38">
        <f t="shared" si="9"/>
        <v>34020000</v>
      </c>
      <c r="V39" s="41">
        <f t="shared" si="10"/>
        <v>567</v>
      </c>
      <c r="W39" s="42">
        <f t="shared" si="11"/>
        <v>25515000</v>
      </c>
      <c r="X39" s="42">
        <f t="shared" si="12"/>
        <v>8505000</v>
      </c>
      <c r="Y39" s="38">
        <f t="shared" si="13"/>
        <v>40824000</v>
      </c>
      <c r="Z39" s="43">
        <f t="shared" si="14"/>
        <v>680.4</v>
      </c>
      <c r="AA39" s="44">
        <f t="shared" si="15"/>
        <v>30618000</v>
      </c>
      <c r="AB39" s="44">
        <f t="shared" si="16"/>
        <v>10206000</v>
      </c>
    </row>
    <row r="40" spans="1:28" ht="22.5" customHeight="1" x14ac:dyDescent="0.3">
      <c r="A40" s="94"/>
      <c r="B40" s="33" t="s">
        <v>71</v>
      </c>
      <c r="C40" s="34" t="s">
        <v>79</v>
      </c>
      <c r="D40" s="34">
        <v>178</v>
      </c>
      <c r="E40" s="35" t="s">
        <v>41</v>
      </c>
      <c r="F40" s="34">
        <f>VLOOKUP($B40,SALAS!$B$4:$F$26,2,0)</f>
        <v>9</v>
      </c>
      <c r="G40" s="34">
        <f>VLOOKUP($B40,SALAS!$B$4:$F$26,3,0)</f>
        <v>0</v>
      </c>
      <c r="H40" s="34">
        <f>VLOOKUP($B40,SALAS!$B$4:$F$26,4,0)</f>
        <v>0</v>
      </c>
      <c r="I40" s="34">
        <f t="shared" si="0"/>
        <v>1602</v>
      </c>
      <c r="J40" s="34">
        <f t="shared" si="1"/>
        <v>0</v>
      </c>
      <c r="K40" s="34">
        <f t="shared" si="2"/>
        <v>0</v>
      </c>
      <c r="L40" s="34">
        <f t="shared" si="3"/>
        <v>1602</v>
      </c>
      <c r="M40" s="36">
        <v>0.25</v>
      </c>
      <c r="N40" s="37">
        <v>60000</v>
      </c>
      <c r="O40" s="37">
        <v>50000</v>
      </c>
      <c r="P40" s="38">
        <f t="shared" si="4"/>
        <v>96120000</v>
      </c>
      <c r="Q40" s="38">
        <f t="shared" si="5"/>
        <v>0</v>
      </c>
      <c r="R40" s="39">
        <f t="shared" si="6"/>
        <v>96120000</v>
      </c>
      <c r="S40" s="40">
        <f t="shared" si="7"/>
        <v>448.56000000000006</v>
      </c>
      <c r="T40" s="38">
        <f t="shared" si="8"/>
        <v>20185200.000000004</v>
      </c>
      <c r="U40" s="38">
        <f t="shared" si="9"/>
        <v>48060000</v>
      </c>
      <c r="V40" s="41">
        <f t="shared" si="10"/>
        <v>801</v>
      </c>
      <c r="W40" s="42">
        <f t="shared" si="11"/>
        <v>36045000</v>
      </c>
      <c r="X40" s="42">
        <f t="shared" si="12"/>
        <v>12015000</v>
      </c>
      <c r="Y40" s="38">
        <f t="shared" si="13"/>
        <v>57672000</v>
      </c>
      <c r="Z40" s="43">
        <f t="shared" si="14"/>
        <v>961.19999999999993</v>
      </c>
      <c r="AA40" s="44">
        <f t="shared" si="15"/>
        <v>43254000</v>
      </c>
      <c r="AB40" s="44">
        <f t="shared" si="16"/>
        <v>14418000</v>
      </c>
    </row>
    <row r="41" spans="1:28" ht="22.5" customHeight="1" x14ac:dyDescent="0.3">
      <c r="A41" s="94"/>
      <c r="B41" s="33" t="s">
        <v>71</v>
      </c>
      <c r="C41" s="34" t="s">
        <v>80</v>
      </c>
      <c r="D41" s="34">
        <v>161</v>
      </c>
      <c r="E41" s="35" t="s">
        <v>41</v>
      </c>
      <c r="F41" s="34">
        <f>VLOOKUP($B41,SALAS!$B$4:$F$26,2,0)</f>
        <v>9</v>
      </c>
      <c r="G41" s="34">
        <f>VLOOKUP($B41,SALAS!$B$4:$F$26,3,0)</f>
        <v>0</v>
      </c>
      <c r="H41" s="34">
        <f>VLOOKUP($B41,SALAS!$B$4:$F$26,4,0)</f>
        <v>0</v>
      </c>
      <c r="I41" s="34">
        <f t="shared" si="0"/>
        <v>1449</v>
      </c>
      <c r="J41" s="34">
        <f t="shared" si="1"/>
        <v>0</v>
      </c>
      <c r="K41" s="34">
        <f t="shared" si="2"/>
        <v>0</v>
      </c>
      <c r="L41" s="34">
        <f t="shared" si="3"/>
        <v>1449</v>
      </c>
      <c r="M41" s="36">
        <v>0.25</v>
      </c>
      <c r="N41" s="37">
        <v>50000</v>
      </c>
      <c r="O41" s="37">
        <v>40000</v>
      </c>
      <c r="P41" s="38">
        <f t="shared" si="4"/>
        <v>72450000</v>
      </c>
      <c r="Q41" s="38">
        <f t="shared" si="5"/>
        <v>0</v>
      </c>
      <c r="R41" s="39">
        <f t="shared" si="6"/>
        <v>72450000</v>
      </c>
      <c r="S41" s="40">
        <f t="shared" si="7"/>
        <v>405.72</v>
      </c>
      <c r="T41" s="38">
        <f t="shared" si="8"/>
        <v>15214500.000000004</v>
      </c>
      <c r="U41" s="38">
        <f t="shared" si="9"/>
        <v>36225000</v>
      </c>
      <c r="V41" s="41">
        <f t="shared" si="10"/>
        <v>724.5</v>
      </c>
      <c r="W41" s="42">
        <f t="shared" si="11"/>
        <v>27168750</v>
      </c>
      <c r="X41" s="42">
        <f t="shared" si="12"/>
        <v>9056250</v>
      </c>
      <c r="Y41" s="38">
        <f t="shared" si="13"/>
        <v>43470000</v>
      </c>
      <c r="Z41" s="43">
        <f t="shared" si="14"/>
        <v>869.4</v>
      </c>
      <c r="AA41" s="44">
        <f t="shared" si="15"/>
        <v>32602500</v>
      </c>
      <c r="AB41" s="44">
        <f t="shared" si="16"/>
        <v>10867500</v>
      </c>
    </row>
    <row r="42" spans="1:28" ht="22.5" customHeight="1" x14ac:dyDescent="0.3">
      <c r="A42" s="94"/>
      <c r="B42" s="33" t="s">
        <v>71</v>
      </c>
      <c r="C42" s="34" t="s">
        <v>81</v>
      </c>
      <c r="D42" s="34">
        <v>10</v>
      </c>
      <c r="E42" s="35" t="s">
        <v>41</v>
      </c>
      <c r="F42" s="34">
        <f>VLOOKUP($B42,SALAS!$B$4:$F$26,2,0)</f>
        <v>9</v>
      </c>
      <c r="G42" s="34">
        <f>VLOOKUP($B42,SALAS!$B$4:$F$26,3,0)</f>
        <v>0</v>
      </c>
      <c r="H42" s="34">
        <f>VLOOKUP($B42,SALAS!$B$4:$F$26,4,0)</f>
        <v>0</v>
      </c>
      <c r="I42" s="34">
        <f t="shared" si="0"/>
        <v>90</v>
      </c>
      <c r="J42" s="34">
        <f t="shared" si="1"/>
        <v>0</v>
      </c>
      <c r="K42" s="34">
        <f t="shared" si="2"/>
        <v>0</v>
      </c>
      <c r="L42" s="34">
        <f t="shared" si="3"/>
        <v>90</v>
      </c>
      <c r="M42" s="36">
        <v>0.25</v>
      </c>
      <c r="N42" s="37">
        <v>50000</v>
      </c>
      <c r="O42" s="37">
        <v>40000</v>
      </c>
      <c r="P42" s="38">
        <f t="shared" si="4"/>
        <v>4500000</v>
      </c>
      <c r="Q42" s="38">
        <f t="shared" si="5"/>
        <v>0</v>
      </c>
      <c r="R42" s="39">
        <f t="shared" si="6"/>
        <v>4500000</v>
      </c>
      <c r="S42" s="40">
        <f t="shared" si="7"/>
        <v>25.200000000000003</v>
      </c>
      <c r="T42" s="38">
        <f t="shared" si="8"/>
        <v>945000.00000000023</v>
      </c>
      <c r="U42" s="38">
        <f t="shared" si="9"/>
        <v>2250000</v>
      </c>
      <c r="V42" s="41">
        <f t="shared" si="10"/>
        <v>45</v>
      </c>
      <c r="W42" s="42">
        <f t="shared" si="11"/>
        <v>1687500</v>
      </c>
      <c r="X42" s="42">
        <f t="shared" si="12"/>
        <v>562500</v>
      </c>
      <c r="Y42" s="38">
        <f t="shared" si="13"/>
        <v>2700000</v>
      </c>
      <c r="Z42" s="43">
        <f t="shared" si="14"/>
        <v>54</v>
      </c>
      <c r="AA42" s="44">
        <f t="shared" si="15"/>
        <v>2025000</v>
      </c>
      <c r="AB42" s="44">
        <f t="shared" si="16"/>
        <v>675000</v>
      </c>
    </row>
    <row r="43" spans="1:28" ht="22.5" customHeight="1" x14ac:dyDescent="0.3">
      <c r="A43" s="93"/>
      <c r="B43" s="33" t="s">
        <v>71</v>
      </c>
      <c r="C43" s="34" t="s">
        <v>82</v>
      </c>
      <c r="D43" s="34">
        <v>10</v>
      </c>
      <c r="E43" s="35" t="s">
        <v>41</v>
      </c>
      <c r="F43" s="34">
        <f>VLOOKUP($B43,SALAS!$B$4:$F$26,2,0)</f>
        <v>9</v>
      </c>
      <c r="G43" s="34">
        <f>VLOOKUP($B43,SALAS!$B$4:$F$26,3,0)</f>
        <v>0</v>
      </c>
      <c r="H43" s="34">
        <f>VLOOKUP($B43,SALAS!$B$4:$F$26,4,0)</f>
        <v>0</v>
      </c>
      <c r="I43" s="34">
        <f t="shared" si="0"/>
        <v>90</v>
      </c>
      <c r="J43" s="34">
        <f t="shared" si="1"/>
        <v>0</v>
      </c>
      <c r="K43" s="34">
        <f t="shared" si="2"/>
        <v>0</v>
      </c>
      <c r="L43" s="34">
        <f t="shared" si="3"/>
        <v>90</v>
      </c>
      <c r="M43" s="36">
        <v>0.25</v>
      </c>
      <c r="N43" s="37">
        <v>50000</v>
      </c>
      <c r="O43" s="37">
        <v>40000</v>
      </c>
      <c r="P43" s="38">
        <f t="shared" si="4"/>
        <v>4500000</v>
      </c>
      <c r="Q43" s="38">
        <f t="shared" si="5"/>
        <v>0</v>
      </c>
      <c r="R43" s="39">
        <f t="shared" si="6"/>
        <v>4500000</v>
      </c>
      <c r="S43" s="40">
        <f t="shared" si="7"/>
        <v>25.200000000000003</v>
      </c>
      <c r="T43" s="38">
        <f t="shared" si="8"/>
        <v>945000.00000000023</v>
      </c>
      <c r="U43" s="38">
        <f t="shared" si="9"/>
        <v>2250000</v>
      </c>
      <c r="V43" s="41">
        <f t="shared" si="10"/>
        <v>45</v>
      </c>
      <c r="W43" s="42">
        <f t="shared" si="11"/>
        <v>1687500</v>
      </c>
      <c r="X43" s="42">
        <f t="shared" si="12"/>
        <v>562500</v>
      </c>
      <c r="Y43" s="38">
        <f t="shared" si="13"/>
        <v>2700000</v>
      </c>
      <c r="Z43" s="43">
        <f t="shared" si="14"/>
        <v>54</v>
      </c>
      <c r="AA43" s="44">
        <f t="shared" si="15"/>
        <v>2025000</v>
      </c>
      <c r="AB43" s="44">
        <f t="shared" si="16"/>
        <v>675000</v>
      </c>
    </row>
    <row r="44" spans="1:28" ht="33.75" customHeight="1" x14ac:dyDescent="0.3">
      <c r="A44" s="92">
        <v>6</v>
      </c>
      <c r="B44" s="33" t="s">
        <v>83</v>
      </c>
      <c r="C44" s="34" t="s">
        <v>47</v>
      </c>
      <c r="D44" s="46">
        <v>294</v>
      </c>
      <c r="E44" s="35" t="s">
        <v>84</v>
      </c>
      <c r="F44" s="34">
        <f>VLOOKUP($B44,SALAS!$B$4:$F$26,2,0)</f>
        <v>4</v>
      </c>
      <c r="G44" s="34">
        <f>VLOOKUP($B44,SALAS!$B$4:$F$26,3,0)</f>
        <v>4</v>
      </c>
      <c r="H44" s="34">
        <f>VLOOKUP($B44,SALAS!$B$4:$F$26,4,0)</f>
        <v>0</v>
      </c>
      <c r="I44" s="34">
        <f t="shared" si="0"/>
        <v>1176</v>
      </c>
      <c r="J44" s="34">
        <f t="shared" si="1"/>
        <v>1176</v>
      </c>
      <c r="K44" s="34">
        <f t="shared" si="2"/>
        <v>0</v>
      </c>
      <c r="L44" s="34">
        <f t="shared" si="3"/>
        <v>2352</v>
      </c>
      <c r="M44" s="36">
        <v>0.25</v>
      </c>
      <c r="N44" s="37">
        <v>120000</v>
      </c>
      <c r="O44" s="37">
        <v>60000</v>
      </c>
      <c r="P44" s="38">
        <f t="shared" si="4"/>
        <v>141120000</v>
      </c>
      <c r="Q44" s="38">
        <f t="shared" si="5"/>
        <v>70560000</v>
      </c>
      <c r="R44" s="39">
        <f t="shared" si="6"/>
        <v>211680000</v>
      </c>
      <c r="S44" s="40">
        <f t="shared" si="7"/>
        <v>658.56000000000006</v>
      </c>
      <c r="T44" s="38">
        <f t="shared" si="8"/>
        <v>44452800.000000007</v>
      </c>
      <c r="U44" s="38">
        <f t="shared" si="9"/>
        <v>105840000</v>
      </c>
      <c r="V44" s="41">
        <f t="shared" si="10"/>
        <v>1176</v>
      </c>
      <c r="W44" s="42">
        <f t="shared" si="11"/>
        <v>79380000</v>
      </c>
      <c r="X44" s="42">
        <f t="shared" si="12"/>
        <v>26460000</v>
      </c>
      <c r="Y44" s="38">
        <f t="shared" si="13"/>
        <v>127008000</v>
      </c>
      <c r="Z44" s="43">
        <f t="shared" si="14"/>
        <v>1411.2</v>
      </c>
      <c r="AA44" s="44">
        <f t="shared" si="15"/>
        <v>95256000</v>
      </c>
      <c r="AB44" s="44">
        <f t="shared" si="16"/>
        <v>31752000</v>
      </c>
    </row>
    <row r="45" spans="1:28" ht="33.75" customHeight="1" x14ac:dyDescent="0.3">
      <c r="A45" s="93"/>
      <c r="B45" s="33" t="s">
        <v>83</v>
      </c>
      <c r="C45" s="34" t="s">
        <v>48</v>
      </c>
      <c r="D45" s="46">
        <v>95</v>
      </c>
      <c r="E45" s="35" t="s">
        <v>84</v>
      </c>
      <c r="F45" s="34">
        <f>VLOOKUP($B45,SALAS!$B$4:$F$26,2,0)</f>
        <v>4</v>
      </c>
      <c r="G45" s="34">
        <f>VLOOKUP($B45,SALAS!$B$4:$F$26,3,0)</f>
        <v>4</v>
      </c>
      <c r="H45" s="34">
        <f>VLOOKUP($B45,SALAS!$B$4:$F$26,4,0)</f>
        <v>0</v>
      </c>
      <c r="I45" s="34">
        <f t="shared" si="0"/>
        <v>380</v>
      </c>
      <c r="J45" s="34">
        <f t="shared" si="1"/>
        <v>380</v>
      </c>
      <c r="K45" s="34">
        <f t="shared" si="2"/>
        <v>0</v>
      </c>
      <c r="L45" s="34">
        <f t="shared" si="3"/>
        <v>760</v>
      </c>
      <c r="M45" s="36">
        <v>0.25</v>
      </c>
      <c r="N45" s="37">
        <v>80000</v>
      </c>
      <c r="O45" s="37">
        <v>40000</v>
      </c>
      <c r="P45" s="38">
        <f t="shared" si="4"/>
        <v>30400000</v>
      </c>
      <c r="Q45" s="38">
        <f t="shared" si="5"/>
        <v>15200000</v>
      </c>
      <c r="R45" s="39">
        <f t="shared" si="6"/>
        <v>45600000</v>
      </c>
      <c r="S45" s="40">
        <f t="shared" si="7"/>
        <v>212.8</v>
      </c>
      <c r="T45" s="38">
        <f t="shared" si="8"/>
        <v>9576000.0000000019</v>
      </c>
      <c r="U45" s="38">
        <f t="shared" si="9"/>
        <v>22800000</v>
      </c>
      <c r="V45" s="41">
        <f t="shared" si="10"/>
        <v>380</v>
      </c>
      <c r="W45" s="42">
        <f t="shared" si="11"/>
        <v>17100000</v>
      </c>
      <c r="X45" s="42">
        <f t="shared" si="12"/>
        <v>5700000</v>
      </c>
      <c r="Y45" s="38">
        <f t="shared" si="13"/>
        <v>27360000</v>
      </c>
      <c r="Z45" s="43">
        <f t="shared" si="14"/>
        <v>456</v>
      </c>
      <c r="AA45" s="44">
        <f t="shared" si="15"/>
        <v>20520000</v>
      </c>
      <c r="AB45" s="44">
        <f t="shared" si="16"/>
        <v>6840000</v>
      </c>
    </row>
    <row r="46" spans="1:28" ht="11.25" customHeight="1" x14ac:dyDescent="0.3">
      <c r="A46" s="92">
        <v>7</v>
      </c>
      <c r="B46" s="33" t="s">
        <v>85</v>
      </c>
      <c r="C46" s="34" t="s">
        <v>47</v>
      </c>
      <c r="D46" s="46">
        <v>187</v>
      </c>
      <c r="E46" s="35" t="s">
        <v>84</v>
      </c>
      <c r="F46" s="34">
        <f>VLOOKUP($B46,SALAS!$B$4:$F$26,2,0)</f>
        <v>7</v>
      </c>
      <c r="G46" s="34">
        <f>VLOOKUP($B46,SALAS!$B$4:$F$26,3,0)</f>
        <v>0</v>
      </c>
      <c r="H46" s="34">
        <f>VLOOKUP($B46,SALAS!$B$4:$F$26,4,0)</f>
        <v>0</v>
      </c>
      <c r="I46" s="34">
        <f t="shared" si="0"/>
        <v>1309</v>
      </c>
      <c r="J46" s="34">
        <f t="shared" si="1"/>
        <v>0</v>
      </c>
      <c r="K46" s="34">
        <f t="shared" si="2"/>
        <v>0</v>
      </c>
      <c r="L46" s="34">
        <f t="shared" si="3"/>
        <v>1309</v>
      </c>
      <c r="M46" s="36">
        <v>0.25</v>
      </c>
      <c r="N46" s="37">
        <v>140000</v>
      </c>
      <c r="O46" s="37">
        <v>80000</v>
      </c>
      <c r="P46" s="38">
        <f t="shared" si="4"/>
        <v>183260000</v>
      </c>
      <c r="Q46" s="38">
        <f t="shared" si="5"/>
        <v>0</v>
      </c>
      <c r="R46" s="39">
        <f t="shared" si="6"/>
        <v>183260000</v>
      </c>
      <c r="S46" s="40">
        <f t="shared" si="7"/>
        <v>366.52000000000004</v>
      </c>
      <c r="T46" s="38">
        <f t="shared" si="8"/>
        <v>38484600.000000007</v>
      </c>
      <c r="U46" s="38">
        <f t="shared" si="9"/>
        <v>91630000</v>
      </c>
      <c r="V46" s="41">
        <f t="shared" si="10"/>
        <v>654.5</v>
      </c>
      <c r="W46" s="42">
        <f t="shared" si="11"/>
        <v>68722500</v>
      </c>
      <c r="X46" s="42">
        <f t="shared" si="12"/>
        <v>22907500</v>
      </c>
      <c r="Y46" s="38">
        <f t="shared" si="13"/>
        <v>109956000</v>
      </c>
      <c r="Z46" s="43">
        <f t="shared" si="14"/>
        <v>785.4</v>
      </c>
      <c r="AA46" s="44">
        <f t="shared" si="15"/>
        <v>82467000</v>
      </c>
      <c r="AB46" s="44">
        <f t="shared" si="16"/>
        <v>27489000</v>
      </c>
    </row>
    <row r="47" spans="1:28" ht="11.25" customHeight="1" x14ac:dyDescent="0.3">
      <c r="A47" s="94"/>
      <c r="B47" s="33" t="s">
        <v>85</v>
      </c>
      <c r="C47" s="34" t="s">
        <v>86</v>
      </c>
      <c r="D47" s="46">
        <v>74</v>
      </c>
      <c r="E47" s="35" t="s">
        <v>84</v>
      </c>
      <c r="F47" s="34">
        <f>VLOOKUP($B47,SALAS!$B$4:$F$26,2,0)</f>
        <v>7</v>
      </c>
      <c r="G47" s="34">
        <f>VLOOKUP($B47,SALAS!$B$4:$F$26,3,0)</f>
        <v>0</v>
      </c>
      <c r="H47" s="34">
        <f>VLOOKUP($B47,SALAS!$B$4:$F$26,4,0)</f>
        <v>0</v>
      </c>
      <c r="I47" s="34">
        <f t="shared" si="0"/>
        <v>518</v>
      </c>
      <c r="J47" s="34">
        <f t="shared" si="1"/>
        <v>0</v>
      </c>
      <c r="K47" s="34">
        <f t="shared" si="2"/>
        <v>0</v>
      </c>
      <c r="L47" s="34">
        <f t="shared" si="3"/>
        <v>518</v>
      </c>
      <c r="M47" s="36">
        <v>0.25</v>
      </c>
      <c r="N47" s="37">
        <v>120000</v>
      </c>
      <c r="O47" s="37">
        <v>60000</v>
      </c>
      <c r="P47" s="38">
        <f t="shared" si="4"/>
        <v>62160000</v>
      </c>
      <c r="Q47" s="38">
        <f t="shared" si="5"/>
        <v>0</v>
      </c>
      <c r="R47" s="39">
        <f t="shared" si="6"/>
        <v>62160000</v>
      </c>
      <c r="S47" s="40">
        <f t="shared" si="7"/>
        <v>145.04000000000002</v>
      </c>
      <c r="T47" s="38">
        <f t="shared" si="8"/>
        <v>13053600</v>
      </c>
      <c r="U47" s="38">
        <f t="shared" si="9"/>
        <v>31080000</v>
      </c>
      <c r="V47" s="41">
        <f t="shared" si="10"/>
        <v>259</v>
      </c>
      <c r="W47" s="42">
        <f t="shared" si="11"/>
        <v>23310000</v>
      </c>
      <c r="X47" s="42">
        <f t="shared" si="12"/>
        <v>7770000</v>
      </c>
      <c r="Y47" s="38">
        <f t="shared" si="13"/>
        <v>37296000</v>
      </c>
      <c r="Z47" s="43">
        <f t="shared" si="14"/>
        <v>310.8</v>
      </c>
      <c r="AA47" s="44">
        <f t="shared" si="15"/>
        <v>27972000</v>
      </c>
      <c r="AB47" s="44">
        <f t="shared" si="16"/>
        <v>9324000</v>
      </c>
    </row>
    <row r="48" spans="1:28" ht="11.25" customHeight="1" x14ac:dyDescent="0.3">
      <c r="A48" s="94"/>
      <c r="B48" s="33" t="s">
        <v>85</v>
      </c>
      <c r="C48" s="34" t="s">
        <v>87</v>
      </c>
      <c r="D48" s="46">
        <v>199</v>
      </c>
      <c r="E48" s="35" t="s">
        <v>84</v>
      </c>
      <c r="F48" s="34">
        <f>VLOOKUP($B48,SALAS!$B$4:$F$26,2,0)</f>
        <v>7</v>
      </c>
      <c r="G48" s="34">
        <f>VLOOKUP($B48,SALAS!$B$4:$F$26,3,0)</f>
        <v>0</v>
      </c>
      <c r="H48" s="34">
        <f>VLOOKUP($B48,SALAS!$B$4:$F$26,4,0)</f>
        <v>0</v>
      </c>
      <c r="I48" s="34">
        <f t="shared" si="0"/>
        <v>1393</v>
      </c>
      <c r="J48" s="34">
        <f t="shared" si="1"/>
        <v>0</v>
      </c>
      <c r="K48" s="34">
        <f t="shared" si="2"/>
        <v>0</v>
      </c>
      <c r="L48" s="34">
        <f t="shared" si="3"/>
        <v>1393</v>
      </c>
      <c r="M48" s="36">
        <v>0.25</v>
      </c>
      <c r="N48" s="37">
        <v>80000</v>
      </c>
      <c r="O48" s="37">
        <v>40000</v>
      </c>
      <c r="P48" s="38">
        <f t="shared" si="4"/>
        <v>111440000</v>
      </c>
      <c r="Q48" s="38">
        <f t="shared" si="5"/>
        <v>0</v>
      </c>
      <c r="R48" s="39">
        <f t="shared" si="6"/>
        <v>111440000</v>
      </c>
      <c r="S48" s="40">
        <f t="shared" si="7"/>
        <v>390.04</v>
      </c>
      <c r="T48" s="38">
        <f t="shared" si="8"/>
        <v>23402400.000000004</v>
      </c>
      <c r="U48" s="38">
        <f t="shared" si="9"/>
        <v>55720000</v>
      </c>
      <c r="V48" s="41">
        <f t="shared" si="10"/>
        <v>696.5</v>
      </c>
      <c r="W48" s="42">
        <f t="shared" si="11"/>
        <v>41790000</v>
      </c>
      <c r="X48" s="42">
        <f t="shared" si="12"/>
        <v>13930000</v>
      </c>
      <c r="Y48" s="38">
        <f t="shared" si="13"/>
        <v>66864000</v>
      </c>
      <c r="Z48" s="43">
        <f t="shared" si="14"/>
        <v>835.8</v>
      </c>
      <c r="AA48" s="44">
        <f t="shared" si="15"/>
        <v>50148000</v>
      </c>
      <c r="AB48" s="44">
        <f t="shared" si="16"/>
        <v>16716000</v>
      </c>
    </row>
    <row r="49" spans="1:28" ht="11.25" customHeight="1" x14ac:dyDescent="0.3">
      <c r="A49" s="93"/>
      <c r="B49" s="33" t="s">
        <v>85</v>
      </c>
      <c r="C49" s="34" t="s">
        <v>88</v>
      </c>
      <c r="D49" s="46">
        <v>100</v>
      </c>
      <c r="E49" s="35" t="s">
        <v>84</v>
      </c>
      <c r="F49" s="34">
        <f>VLOOKUP($B49,SALAS!$B$4:$F$26,2,0)</f>
        <v>7</v>
      </c>
      <c r="G49" s="34">
        <f>VLOOKUP($B49,SALAS!$B$4:$F$26,3,0)</f>
        <v>0</v>
      </c>
      <c r="H49" s="34">
        <f>VLOOKUP($B49,SALAS!$B$4:$F$26,4,0)</f>
        <v>0</v>
      </c>
      <c r="I49" s="34">
        <f t="shared" si="0"/>
        <v>700</v>
      </c>
      <c r="J49" s="34">
        <f t="shared" si="1"/>
        <v>0</v>
      </c>
      <c r="K49" s="34">
        <f t="shared" si="2"/>
        <v>0</v>
      </c>
      <c r="L49" s="34">
        <f t="shared" si="3"/>
        <v>700</v>
      </c>
      <c r="M49" s="36">
        <v>0.25</v>
      </c>
      <c r="N49" s="37">
        <v>40000</v>
      </c>
      <c r="O49" s="37">
        <v>30000</v>
      </c>
      <c r="P49" s="38">
        <f t="shared" si="4"/>
        <v>28000000</v>
      </c>
      <c r="Q49" s="38">
        <f t="shared" si="5"/>
        <v>0</v>
      </c>
      <c r="R49" s="39">
        <f t="shared" si="6"/>
        <v>28000000</v>
      </c>
      <c r="S49" s="40">
        <f t="shared" si="7"/>
        <v>196.00000000000003</v>
      </c>
      <c r="T49" s="38">
        <f t="shared" si="8"/>
        <v>5880000.0000000009</v>
      </c>
      <c r="U49" s="38">
        <f t="shared" si="9"/>
        <v>14000000</v>
      </c>
      <c r="V49" s="41">
        <f t="shared" si="10"/>
        <v>350</v>
      </c>
      <c r="W49" s="42">
        <f t="shared" si="11"/>
        <v>10500000</v>
      </c>
      <c r="X49" s="42">
        <f t="shared" si="12"/>
        <v>3500000</v>
      </c>
      <c r="Y49" s="38">
        <f t="shared" si="13"/>
        <v>16800000</v>
      </c>
      <c r="Z49" s="43">
        <f t="shared" si="14"/>
        <v>420</v>
      </c>
      <c r="AA49" s="44">
        <f t="shared" si="15"/>
        <v>12600000</v>
      </c>
      <c r="AB49" s="44">
        <f t="shared" si="16"/>
        <v>4200000</v>
      </c>
    </row>
    <row r="50" spans="1:28" ht="22.5" customHeight="1" x14ac:dyDescent="0.3">
      <c r="A50" s="47">
        <v>8</v>
      </c>
      <c r="B50" s="33" t="s">
        <v>89</v>
      </c>
      <c r="C50" s="34" t="s">
        <v>90</v>
      </c>
      <c r="D50" s="48">
        <v>180</v>
      </c>
      <c r="E50" s="35" t="s">
        <v>84</v>
      </c>
      <c r="F50" s="34">
        <f>VLOOKUP($B50,SALAS!$B$4:$F$26,2,0)</f>
        <v>2</v>
      </c>
      <c r="G50" s="34">
        <f>VLOOKUP($B50,SALAS!$B$4:$F$26,3,0)</f>
        <v>0</v>
      </c>
      <c r="H50" s="34">
        <f>VLOOKUP($B50,SALAS!$B$4:$F$26,4,0)</f>
        <v>2</v>
      </c>
      <c r="I50" s="34">
        <f t="shared" si="0"/>
        <v>360</v>
      </c>
      <c r="J50" s="34">
        <f t="shared" si="1"/>
        <v>0</v>
      </c>
      <c r="K50" s="34">
        <f t="shared" si="2"/>
        <v>360</v>
      </c>
      <c r="L50" s="34">
        <f t="shared" si="3"/>
        <v>720</v>
      </c>
      <c r="M50" s="36">
        <v>0.25</v>
      </c>
      <c r="N50" s="37">
        <v>90000</v>
      </c>
      <c r="O50" s="37">
        <v>60000</v>
      </c>
      <c r="P50" s="38">
        <f t="shared" si="4"/>
        <v>32400000</v>
      </c>
      <c r="Q50" s="38">
        <f t="shared" si="5"/>
        <v>21600000</v>
      </c>
      <c r="R50" s="39">
        <f t="shared" si="6"/>
        <v>54000000</v>
      </c>
      <c r="S50" s="40">
        <f t="shared" si="7"/>
        <v>201.60000000000002</v>
      </c>
      <c r="T50" s="38">
        <f t="shared" si="8"/>
        <v>11340000.000000002</v>
      </c>
      <c r="U50" s="38">
        <f t="shared" si="9"/>
        <v>27000000</v>
      </c>
      <c r="V50" s="41">
        <f t="shared" si="10"/>
        <v>360</v>
      </c>
      <c r="W50" s="42">
        <f t="shared" si="11"/>
        <v>20250000</v>
      </c>
      <c r="X50" s="42">
        <f t="shared" si="12"/>
        <v>6750000</v>
      </c>
      <c r="Y50" s="38">
        <f t="shared" si="13"/>
        <v>32400000</v>
      </c>
      <c r="Z50" s="43">
        <f t="shared" si="14"/>
        <v>432</v>
      </c>
      <c r="AA50" s="44">
        <f t="shared" si="15"/>
        <v>24300000</v>
      </c>
      <c r="AB50" s="44">
        <f t="shared" si="16"/>
        <v>8100000</v>
      </c>
    </row>
    <row r="51" spans="1:28" ht="22.5" customHeight="1" x14ac:dyDescent="0.3">
      <c r="A51" s="92">
        <v>9</v>
      </c>
      <c r="B51" s="33" t="s">
        <v>91</v>
      </c>
      <c r="C51" s="34" t="s">
        <v>92</v>
      </c>
      <c r="D51" s="34">
        <v>120</v>
      </c>
      <c r="E51" s="35" t="s">
        <v>84</v>
      </c>
      <c r="F51" s="34">
        <f>VLOOKUP($B51,SALAS!$B$4:$F$26,2,0)</f>
        <v>3</v>
      </c>
      <c r="G51" s="34">
        <f>VLOOKUP($B51,SALAS!$B$4:$F$26,3,0)</f>
        <v>2</v>
      </c>
      <c r="H51" s="34">
        <f>VLOOKUP($B51,SALAS!$B$4:$F$26,4,0)</f>
        <v>2</v>
      </c>
      <c r="I51" s="34">
        <f t="shared" si="0"/>
        <v>360</v>
      </c>
      <c r="J51" s="34">
        <f t="shared" si="1"/>
        <v>240</v>
      </c>
      <c r="K51" s="34">
        <f t="shared" si="2"/>
        <v>240</v>
      </c>
      <c r="L51" s="34">
        <f t="shared" si="3"/>
        <v>840</v>
      </c>
      <c r="M51" s="36">
        <v>0.25</v>
      </c>
      <c r="N51" s="37">
        <v>120000</v>
      </c>
      <c r="O51" s="37">
        <v>80000</v>
      </c>
      <c r="P51" s="38">
        <f t="shared" si="4"/>
        <v>43200000</v>
      </c>
      <c r="Q51" s="38">
        <f t="shared" si="5"/>
        <v>38400000</v>
      </c>
      <c r="R51" s="39">
        <f t="shared" si="6"/>
        <v>81600000</v>
      </c>
      <c r="S51" s="40">
        <f t="shared" si="7"/>
        <v>235.20000000000002</v>
      </c>
      <c r="T51" s="38">
        <f t="shared" si="8"/>
        <v>17136000.000000004</v>
      </c>
      <c r="U51" s="38">
        <f t="shared" si="9"/>
        <v>40800000</v>
      </c>
      <c r="V51" s="41">
        <f t="shared" si="10"/>
        <v>420</v>
      </c>
      <c r="W51" s="42">
        <f t="shared" si="11"/>
        <v>30600000</v>
      </c>
      <c r="X51" s="42">
        <f t="shared" si="12"/>
        <v>10200000</v>
      </c>
      <c r="Y51" s="38">
        <f t="shared" si="13"/>
        <v>48960000</v>
      </c>
      <c r="Z51" s="43">
        <f t="shared" si="14"/>
        <v>504</v>
      </c>
      <c r="AA51" s="44">
        <f t="shared" si="15"/>
        <v>36720000</v>
      </c>
      <c r="AB51" s="44">
        <f t="shared" si="16"/>
        <v>12240000</v>
      </c>
    </row>
    <row r="52" spans="1:28" ht="22.5" customHeight="1" x14ac:dyDescent="0.3">
      <c r="A52" s="93"/>
      <c r="B52" s="33" t="s">
        <v>91</v>
      </c>
      <c r="C52" s="34" t="s">
        <v>90</v>
      </c>
      <c r="D52" s="34">
        <v>128</v>
      </c>
      <c r="E52" s="35" t="s">
        <v>84</v>
      </c>
      <c r="F52" s="34">
        <f>VLOOKUP($B52,SALAS!$B$4:$F$26,2,0)</f>
        <v>3</v>
      </c>
      <c r="G52" s="34">
        <f>VLOOKUP($B52,SALAS!$B$4:$F$26,3,0)</f>
        <v>2</v>
      </c>
      <c r="H52" s="34">
        <f>VLOOKUP($B52,SALAS!$B$4:$F$26,4,0)</f>
        <v>2</v>
      </c>
      <c r="I52" s="34">
        <f t="shared" si="0"/>
        <v>384</v>
      </c>
      <c r="J52" s="34">
        <f t="shared" si="1"/>
        <v>256</v>
      </c>
      <c r="K52" s="34">
        <f t="shared" si="2"/>
        <v>256</v>
      </c>
      <c r="L52" s="34">
        <f t="shared" si="3"/>
        <v>896</v>
      </c>
      <c r="M52" s="36">
        <v>0.25</v>
      </c>
      <c r="N52" s="37">
        <v>100000</v>
      </c>
      <c r="O52" s="37">
        <v>70000</v>
      </c>
      <c r="P52" s="38">
        <f t="shared" si="4"/>
        <v>38400000</v>
      </c>
      <c r="Q52" s="38">
        <f t="shared" si="5"/>
        <v>35840000</v>
      </c>
      <c r="R52" s="39">
        <f t="shared" si="6"/>
        <v>74240000</v>
      </c>
      <c r="S52" s="40">
        <f t="shared" si="7"/>
        <v>250.88000000000002</v>
      </c>
      <c r="T52" s="38">
        <f t="shared" si="8"/>
        <v>15590400.000000004</v>
      </c>
      <c r="U52" s="38">
        <f t="shared" si="9"/>
        <v>37120000</v>
      </c>
      <c r="V52" s="41">
        <f t="shared" si="10"/>
        <v>448</v>
      </c>
      <c r="W52" s="42">
        <f t="shared" si="11"/>
        <v>27840000</v>
      </c>
      <c r="X52" s="42">
        <f t="shared" si="12"/>
        <v>9280000</v>
      </c>
      <c r="Y52" s="38">
        <f t="shared" si="13"/>
        <v>44544000</v>
      </c>
      <c r="Z52" s="43">
        <f t="shared" si="14"/>
        <v>537.6</v>
      </c>
      <c r="AA52" s="44">
        <f t="shared" si="15"/>
        <v>33408000</v>
      </c>
      <c r="AB52" s="44">
        <f t="shared" si="16"/>
        <v>11136000</v>
      </c>
    </row>
    <row r="53" spans="1:28" ht="11.25" customHeight="1" x14ac:dyDescent="0.3">
      <c r="A53" s="47">
        <v>10</v>
      </c>
      <c r="B53" s="33" t="s">
        <v>93</v>
      </c>
      <c r="C53" s="34" t="s">
        <v>90</v>
      </c>
      <c r="D53" s="34">
        <v>180</v>
      </c>
      <c r="E53" s="35" t="s">
        <v>94</v>
      </c>
      <c r="F53" s="34">
        <f>VLOOKUP($B53,SALAS!$B$4:$F$26,2,0)</f>
        <v>0</v>
      </c>
      <c r="G53" s="34">
        <f>VLOOKUP($B53,SALAS!$B$4:$F$26,3,0)</f>
        <v>4</v>
      </c>
      <c r="H53" s="34">
        <f>VLOOKUP($B53,SALAS!$B$4:$F$26,4,0)</f>
        <v>4</v>
      </c>
      <c r="I53" s="34">
        <f t="shared" si="0"/>
        <v>0</v>
      </c>
      <c r="J53" s="34">
        <f t="shared" si="1"/>
        <v>720</v>
      </c>
      <c r="K53" s="34">
        <f t="shared" si="2"/>
        <v>720</v>
      </c>
      <c r="L53" s="34">
        <f t="shared" si="3"/>
        <v>1440</v>
      </c>
      <c r="M53" s="36">
        <v>0.25</v>
      </c>
      <c r="N53" s="49">
        <v>100000</v>
      </c>
      <c r="O53" s="49">
        <v>50000</v>
      </c>
      <c r="P53" s="38">
        <f t="shared" si="4"/>
        <v>0</v>
      </c>
      <c r="Q53" s="38">
        <f t="shared" si="5"/>
        <v>72000000</v>
      </c>
      <c r="R53" s="39">
        <f t="shared" si="6"/>
        <v>72000000</v>
      </c>
      <c r="S53" s="40">
        <f t="shared" si="7"/>
        <v>403.20000000000005</v>
      </c>
      <c r="T53" s="38">
        <f t="shared" si="8"/>
        <v>15120000.000000004</v>
      </c>
      <c r="U53" s="38">
        <f t="shared" si="9"/>
        <v>36000000</v>
      </c>
      <c r="V53" s="41">
        <f t="shared" si="10"/>
        <v>720</v>
      </c>
      <c r="W53" s="42">
        <f t="shared" si="11"/>
        <v>27000000</v>
      </c>
      <c r="X53" s="42">
        <f t="shared" si="12"/>
        <v>9000000</v>
      </c>
      <c r="Y53" s="38">
        <f t="shared" si="13"/>
        <v>43200000</v>
      </c>
      <c r="Z53" s="43">
        <f t="shared" si="14"/>
        <v>864</v>
      </c>
      <c r="AA53" s="44">
        <f t="shared" si="15"/>
        <v>32400000</v>
      </c>
      <c r="AB53" s="44">
        <f t="shared" si="16"/>
        <v>10800000</v>
      </c>
    </row>
    <row r="54" spans="1:28" ht="11.25" customHeight="1" x14ac:dyDescent="0.3">
      <c r="A54" s="47">
        <v>11</v>
      </c>
      <c r="B54" s="33" t="s">
        <v>95</v>
      </c>
      <c r="C54" s="34" t="s">
        <v>90</v>
      </c>
      <c r="D54" s="46">
        <v>120</v>
      </c>
      <c r="E54" s="35" t="s">
        <v>94</v>
      </c>
      <c r="F54" s="34">
        <f>VLOOKUP($B54,SALAS!$B$4:$F$26,2,0)</f>
        <v>0</v>
      </c>
      <c r="G54" s="34">
        <f>VLOOKUP($B54,SALAS!$B$4:$F$26,3,0)</f>
        <v>4</v>
      </c>
      <c r="H54" s="34">
        <f>VLOOKUP($B54,SALAS!$B$4:$F$26,4,0)</f>
        <v>6</v>
      </c>
      <c r="I54" s="34">
        <f t="shared" si="0"/>
        <v>0</v>
      </c>
      <c r="J54" s="34">
        <f t="shared" si="1"/>
        <v>480</v>
      </c>
      <c r="K54" s="34">
        <f t="shared" si="2"/>
        <v>720</v>
      </c>
      <c r="L54" s="34">
        <f t="shared" si="3"/>
        <v>1200</v>
      </c>
      <c r="M54" s="36">
        <v>0.25</v>
      </c>
      <c r="N54" s="37">
        <v>90000</v>
      </c>
      <c r="O54" s="37">
        <v>40000</v>
      </c>
      <c r="P54" s="38">
        <f t="shared" si="4"/>
        <v>0</v>
      </c>
      <c r="Q54" s="38">
        <f t="shared" si="5"/>
        <v>48000000</v>
      </c>
      <c r="R54" s="39">
        <f t="shared" si="6"/>
        <v>48000000</v>
      </c>
      <c r="S54" s="40">
        <f t="shared" si="7"/>
        <v>336.00000000000006</v>
      </c>
      <c r="T54" s="38">
        <f t="shared" si="8"/>
        <v>10080000.000000002</v>
      </c>
      <c r="U54" s="38">
        <f t="shared" si="9"/>
        <v>24000000</v>
      </c>
      <c r="V54" s="41">
        <f t="shared" si="10"/>
        <v>600</v>
      </c>
      <c r="W54" s="42">
        <f t="shared" si="11"/>
        <v>18000000</v>
      </c>
      <c r="X54" s="42">
        <f t="shared" si="12"/>
        <v>6000000</v>
      </c>
      <c r="Y54" s="38">
        <f t="shared" si="13"/>
        <v>28800000</v>
      </c>
      <c r="Z54" s="43">
        <f t="shared" si="14"/>
        <v>720</v>
      </c>
      <c r="AA54" s="44">
        <f t="shared" si="15"/>
        <v>21600000</v>
      </c>
      <c r="AB54" s="44">
        <f t="shared" si="16"/>
        <v>7200000</v>
      </c>
    </row>
    <row r="55" spans="1:28" ht="33.75" customHeight="1" x14ac:dyDescent="0.3">
      <c r="A55" s="47">
        <v>12</v>
      </c>
      <c r="B55" s="33" t="s">
        <v>96</v>
      </c>
      <c r="C55" s="34" t="s">
        <v>90</v>
      </c>
      <c r="D55" s="46">
        <v>207</v>
      </c>
      <c r="E55" s="35" t="s">
        <v>94</v>
      </c>
      <c r="F55" s="34">
        <f>VLOOKUP($B55,SALAS!$B$4:$F$26,2,0)</f>
        <v>6</v>
      </c>
      <c r="G55" s="34">
        <f>VLOOKUP($B55,SALAS!$B$4:$F$26,3,0)</f>
        <v>0</v>
      </c>
      <c r="H55" s="34">
        <f>VLOOKUP($B55,SALAS!$B$4:$F$26,4,0)</f>
        <v>2</v>
      </c>
      <c r="I55" s="34">
        <f t="shared" si="0"/>
        <v>1242</v>
      </c>
      <c r="J55" s="34">
        <f t="shared" si="1"/>
        <v>0</v>
      </c>
      <c r="K55" s="34">
        <f t="shared" si="2"/>
        <v>414</v>
      </c>
      <c r="L55" s="34">
        <f t="shared" si="3"/>
        <v>1656</v>
      </c>
      <c r="M55" s="36">
        <v>0.25</v>
      </c>
      <c r="N55" s="49">
        <v>100000</v>
      </c>
      <c r="O55" s="49">
        <v>60000</v>
      </c>
      <c r="P55" s="38">
        <f t="shared" si="4"/>
        <v>124200000</v>
      </c>
      <c r="Q55" s="38">
        <f t="shared" si="5"/>
        <v>24840000</v>
      </c>
      <c r="R55" s="39">
        <f t="shared" si="6"/>
        <v>149040000</v>
      </c>
      <c r="S55" s="40">
        <f t="shared" si="7"/>
        <v>463.68000000000006</v>
      </c>
      <c r="T55" s="38">
        <f t="shared" si="8"/>
        <v>31298400.000000007</v>
      </c>
      <c r="U55" s="38">
        <f t="shared" si="9"/>
        <v>74520000</v>
      </c>
      <c r="V55" s="41">
        <f t="shared" si="10"/>
        <v>828</v>
      </c>
      <c r="W55" s="42">
        <f t="shared" si="11"/>
        <v>55890000</v>
      </c>
      <c r="X55" s="42">
        <f t="shared" si="12"/>
        <v>18630000</v>
      </c>
      <c r="Y55" s="38">
        <f t="shared" si="13"/>
        <v>89424000</v>
      </c>
      <c r="Z55" s="43">
        <f t="shared" si="14"/>
        <v>993.59999999999991</v>
      </c>
      <c r="AA55" s="44">
        <f t="shared" si="15"/>
        <v>67068000</v>
      </c>
      <c r="AB55" s="44">
        <f t="shared" si="16"/>
        <v>22356000</v>
      </c>
    </row>
    <row r="56" spans="1:28" ht="11.25" customHeight="1" x14ac:dyDescent="0.3">
      <c r="A56" s="47">
        <v>13</v>
      </c>
      <c r="B56" s="33" t="s">
        <v>97</v>
      </c>
      <c r="C56" s="34" t="s">
        <v>90</v>
      </c>
      <c r="D56" s="46">
        <v>150</v>
      </c>
      <c r="E56" s="35" t="s">
        <v>94</v>
      </c>
      <c r="F56" s="34">
        <f>VLOOKUP($B56,SALAS!$B$4:$F$26,2,0)</f>
        <v>0</v>
      </c>
      <c r="G56" s="34">
        <f>VLOOKUP($B56,SALAS!$B$4:$F$26,3,0)</f>
        <v>0</v>
      </c>
      <c r="H56" s="34">
        <f>VLOOKUP($B56,SALAS!$B$4:$F$26,4,0)</f>
        <v>12</v>
      </c>
      <c r="I56" s="34">
        <f t="shared" si="0"/>
        <v>0</v>
      </c>
      <c r="J56" s="34">
        <f t="shared" si="1"/>
        <v>0</v>
      </c>
      <c r="K56" s="34">
        <f t="shared" si="2"/>
        <v>1800</v>
      </c>
      <c r="L56" s="34">
        <f t="shared" si="3"/>
        <v>1800</v>
      </c>
      <c r="M56" s="36">
        <v>0.25</v>
      </c>
      <c r="N56" s="49">
        <v>100000</v>
      </c>
      <c r="O56" s="49">
        <v>60000</v>
      </c>
      <c r="P56" s="38">
        <f t="shared" si="4"/>
        <v>0</v>
      </c>
      <c r="Q56" s="38">
        <f t="shared" si="5"/>
        <v>108000000</v>
      </c>
      <c r="R56" s="39">
        <f t="shared" si="6"/>
        <v>108000000</v>
      </c>
      <c r="S56" s="40">
        <f t="shared" si="7"/>
        <v>504.00000000000006</v>
      </c>
      <c r="T56" s="38">
        <f t="shared" si="8"/>
        <v>22680000.000000004</v>
      </c>
      <c r="U56" s="38">
        <f t="shared" si="9"/>
        <v>54000000</v>
      </c>
      <c r="V56" s="41">
        <f t="shared" si="10"/>
        <v>900</v>
      </c>
      <c r="W56" s="42">
        <f t="shared" si="11"/>
        <v>40500000</v>
      </c>
      <c r="X56" s="42">
        <f t="shared" si="12"/>
        <v>13500000</v>
      </c>
      <c r="Y56" s="38">
        <f t="shared" si="13"/>
        <v>64800000</v>
      </c>
      <c r="Z56" s="43">
        <f t="shared" si="14"/>
        <v>1080</v>
      </c>
      <c r="AA56" s="44">
        <f t="shared" si="15"/>
        <v>48600000</v>
      </c>
      <c r="AB56" s="44">
        <f t="shared" si="16"/>
        <v>16200000</v>
      </c>
    </row>
    <row r="57" spans="1:28" ht="11.25" customHeight="1" x14ac:dyDescent="0.3">
      <c r="A57" s="47">
        <v>14</v>
      </c>
      <c r="B57" s="33" t="s">
        <v>98</v>
      </c>
      <c r="C57" s="34" t="s">
        <v>90</v>
      </c>
      <c r="D57" s="34">
        <v>170</v>
      </c>
      <c r="E57" s="35" t="s">
        <v>94</v>
      </c>
      <c r="F57" s="34">
        <f>VLOOKUP($B57,SALAS!$B$4:$F$26,2,0)</f>
        <v>0</v>
      </c>
      <c r="G57" s="34">
        <f>VLOOKUP($B57,SALAS!$B$4:$F$26,3,0)</f>
        <v>2</v>
      </c>
      <c r="H57" s="34">
        <f>VLOOKUP($B57,SALAS!$B$4:$F$26,4,0)</f>
        <v>6</v>
      </c>
      <c r="I57" s="34">
        <f t="shared" si="0"/>
        <v>0</v>
      </c>
      <c r="J57" s="34">
        <f t="shared" si="1"/>
        <v>340</v>
      </c>
      <c r="K57" s="34">
        <f t="shared" si="2"/>
        <v>1020</v>
      </c>
      <c r="L57" s="34">
        <f t="shared" si="3"/>
        <v>1360</v>
      </c>
      <c r="M57" s="36">
        <v>0.25</v>
      </c>
      <c r="N57" s="50">
        <v>100000</v>
      </c>
      <c r="O57" s="50">
        <v>50000</v>
      </c>
      <c r="P57" s="38">
        <f t="shared" si="4"/>
        <v>0</v>
      </c>
      <c r="Q57" s="38">
        <f t="shared" si="5"/>
        <v>68000000</v>
      </c>
      <c r="R57" s="39">
        <f t="shared" si="6"/>
        <v>68000000</v>
      </c>
      <c r="S57" s="40">
        <f t="shared" si="7"/>
        <v>380.8</v>
      </c>
      <c r="T57" s="38">
        <f t="shared" si="8"/>
        <v>14280000</v>
      </c>
      <c r="U57" s="38">
        <f t="shared" si="9"/>
        <v>34000000</v>
      </c>
      <c r="V57" s="41">
        <f t="shared" si="10"/>
        <v>680</v>
      </c>
      <c r="W57" s="42">
        <f t="shared" si="11"/>
        <v>25500000</v>
      </c>
      <c r="X57" s="42">
        <f t="shared" si="12"/>
        <v>8500000</v>
      </c>
      <c r="Y57" s="38">
        <f t="shared" si="13"/>
        <v>40800000</v>
      </c>
      <c r="Z57" s="43">
        <f t="shared" si="14"/>
        <v>816</v>
      </c>
      <c r="AA57" s="44">
        <f t="shared" si="15"/>
        <v>30600000</v>
      </c>
      <c r="AB57" s="44">
        <f t="shared" si="16"/>
        <v>10200000</v>
      </c>
    </row>
    <row r="58" spans="1:28" ht="11.25" customHeight="1" x14ac:dyDescent="0.3">
      <c r="A58" s="47">
        <v>15</v>
      </c>
      <c r="B58" s="33" t="s">
        <v>99</v>
      </c>
      <c r="C58" s="34" t="s">
        <v>90</v>
      </c>
      <c r="D58" s="34">
        <v>80</v>
      </c>
      <c r="E58" s="35" t="s">
        <v>94</v>
      </c>
      <c r="F58" s="34">
        <f>VLOOKUP($B58,SALAS!$B$4:$F$26,2,0)</f>
        <v>0</v>
      </c>
      <c r="G58" s="34">
        <f>VLOOKUP($B58,SALAS!$B$4:$F$26,3,0)</f>
        <v>6</v>
      </c>
      <c r="H58" s="34">
        <f>VLOOKUP($B58,SALAS!$B$4:$F$26,4,0)</f>
        <v>4</v>
      </c>
      <c r="I58" s="34">
        <f t="shared" si="0"/>
        <v>0</v>
      </c>
      <c r="J58" s="34">
        <f t="shared" si="1"/>
        <v>480</v>
      </c>
      <c r="K58" s="34">
        <f t="shared" si="2"/>
        <v>320</v>
      </c>
      <c r="L58" s="34">
        <f t="shared" si="3"/>
        <v>800</v>
      </c>
      <c r="M58" s="36">
        <v>0.25</v>
      </c>
      <c r="N58" s="50">
        <v>90000</v>
      </c>
      <c r="O58" s="50">
        <v>60000</v>
      </c>
      <c r="P58" s="38">
        <f t="shared" si="4"/>
        <v>0</v>
      </c>
      <c r="Q58" s="38">
        <f t="shared" si="5"/>
        <v>48000000</v>
      </c>
      <c r="R58" s="39">
        <f t="shared" si="6"/>
        <v>48000000</v>
      </c>
      <c r="S58" s="40">
        <f t="shared" si="7"/>
        <v>224.00000000000003</v>
      </c>
      <c r="T58" s="38">
        <f t="shared" si="8"/>
        <v>10080000.000000002</v>
      </c>
      <c r="U58" s="38">
        <f t="shared" si="9"/>
        <v>24000000</v>
      </c>
      <c r="V58" s="41">
        <f t="shared" si="10"/>
        <v>400</v>
      </c>
      <c r="W58" s="42">
        <f t="shared" si="11"/>
        <v>18000000</v>
      </c>
      <c r="X58" s="42">
        <f t="shared" si="12"/>
        <v>6000000</v>
      </c>
      <c r="Y58" s="38">
        <f t="shared" si="13"/>
        <v>28800000</v>
      </c>
      <c r="Z58" s="43">
        <f t="shared" si="14"/>
        <v>480</v>
      </c>
      <c r="AA58" s="44">
        <f t="shared" si="15"/>
        <v>21600000</v>
      </c>
      <c r="AB58" s="44">
        <f t="shared" si="16"/>
        <v>7200000</v>
      </c>
    </row>
    <row r="59" spans="1:28" ht="11.25" customHeight="1" x14ac:dyDescent="0.3">
      <c r="A59" s="47">
        <v>16</v>
      </c>
      <c r="B59" s="33" t="s">
        <v>100</v>
      </c>
      <c r="C59" s="34" t="s">
        <v>90</v>
      </c>
      <c r="D59" s="46">
        <v>160</v>
      </c>
      <c r="E59" s="35" t="s">
        <v>94</v>
      </c>
      <c r="F59" s="34">
        <f>VLOOKUP($B59,SALAS!$B$4:$F$26,2,0)</f>
        <v>0</v>
      </c>
      <c r="G59" s="34">
        <f>VLOOKUP($B59,SALAS!$B$4:$F$26,3,0)</f>
        <v>2</v>
      </c>
      <c r="H59" s="34">
        <f>VLOOKUP($B59,SALAS!$B$4:$F$26,4,0)</f>
        <v>8</v>
      </c>
      <c r="I59" s="34">
        <f t="shared" si="0"/>
        <v>0</v>
      </c>
      <c r="J59" s="34">
        <f t="shared" si="1"/>
        <v>320</v>
      </c>
      <c r="K59" s="34">
        <f t="shared" si="2"/>
        <v>1280</v>
      </c>
      <c r="L59" s="34">
        <f t="shared" si="3"/>
        <v>1600</v>
      </c>
      <c r="M59" s="36">
        <v>0.25</v>
      </c>
      <c r="N59" s="37">
        <v>90000</v>
      </c>
      <c r="O59" s="37">
        <v>60000</v>
      </c>
      <c r="P59" s="38">
        <f t="shared" si="4"/>
        <v>0</v>
      </c>
      <c r="Q59" s="38">
        <f t="shared" si="5"/>
        <v>96000000</v>
      </c>
      <c r="R59" s="39">
        <f t="shared" si="6"/>
        <v>96000000</v>
      </c>
      <c r="S59" s="40">
        <f t="shared" si="7"/>
        <v>448.00000000000006</v>
      </c>
      <c r="T59" s="38">
        <f t="shared" si="8"/>
        <v>20160000.000000004</v>
      </c>
      <c r="U59" s="38">
        <f t="shared" si="9"/>
        <v>48000000</v>
      </c>
      <c r="V59" s="41">
        <f t="shared" si="10"/>
        <v>800</v>
      </c>
      <c r="W59" s="42">
        <f t="shared" si="11"/>
        <v>36000000</v>
      </c>
      <c r="X59" s="42">
        <f t="shared" si="12"/>
        <v>12000000</v>
      </c>
      <c r="Y59" s="38">
        <f t="shared" si="13"/>
        <v>57600000</v>
      </c>
      <c r="Z59" s="43">
        <f t="shared" si="14"/>
        <v>960</v>
      </c>
      <c r="AA59" s="44">
        <f t="shared" si="15"/>
        <v>43200000</v>
      </c>
      <c r="AB59" s="44">
        <f t="shared" si="16"/>
        <v>14400000</v>
      </c>
    </row>
    <row r="60" spans="1:28" ht="22.5" customHeight="1" x14ac:dyDescent="0.3">
      <c r="A60" s="47">
        <v>17</v>
      </c>
      <c r="B60" s="33" t="s">
        <v>101</v>
      </c>
      <c r="C60" s="34" t="s">
        <v>102</v>
      </c>
      <c r="D60" s="34">
        <v>170</v>
      </c>
      <c r="E60" s="35" t="s">
        <v>94</v>
      </c>
      <c r="F60" s="34">
        <f>VLOOKUP($B60,SALAS!$B$4:$F$26,2,0)</f>
        <v>0</v>
      </c>
      <c r="G60" s="34">
        <f>VLOOKUP($B60,SALAS!$B$4:$F$26,3,0)</f>
        <v>2</v>
      </c>
      <c r="H60" s="34">
        <f>VLOOKUP($B60,SALAS!$B$4:$F$26,4,0)</f>
        <v>8</v>
      </c>
      <c r="I60" s="34">
        <f t="shared" si="0"/>
        <v>0</v>
      </c>
      <c r="J60" s="34">
        <f t="shared" si="1"/>
        <v>340</v>
      </c>
      <c r="K60" s="34">
        <f t="shared" si="2"/>
        <v>1360</v>
      </c>
      <c r="L60" s="34">
        <f t="shared" si="3"/>
        <v>1700</v>
      </c>
      <c r="M60" s="36">
        <v>0.25</v>
      </c>
      <c r="N60" s="49">
        <v>100000</v>
      </c>
      <c r="O60" s="49">
        <v>50000</v>
      </c>
      <c r="P60" s="38">
        <f t="shared" si="4"/>
        <v>0</v>
      </c>
      <c r="Q60" s="38">
        <f t="shared" si="5"/>
        <v>85000000</v>
      </c>
      <c r="R60" s="39">
        <f t="shared" si="6"/>
        <v>85000000</v>
      </c>
      <c r="S60" s="40">
        <f t="shared" si="7"/>
        <v>476.00000000000006</v>
      </c>
      <c r="T60" s="38">
        <f t="shared" si="8"/>
        <v>17850000.000000004</v>
      </c>
      <c r="U60" s="38">
        <f t="shared" si="9"/>
        <v>42500000</v>
      </c>
      <c r="V60" s="41">
        <f t="shared" si="10"/>
        <v>850</v>
      </c>
      <c r="W60" s="42">
        <f t="shared" si="11"/>
        <v>31875000</v>
      </c>
      <c r="X60" s="42">
        <f t="shared" si="12"/>
        <v>10625000</v>
      </c>
      <c r="Y60" s="38">
        <f t="shared" si="13"/>
        <v>51000000</v>
      </c>
      <c r="Z60" s="43">
        <f t="shared" si="14"/>
        <v>1020</v>
      </c>
      <c r="AA60" s="44">
        <f t="shared" si="15"/>
        <v>38250000</v>
      </c>
      <c r="AB60" s="44">
        <f t="shared" si="16"/>
        <v>12750000</v>
      </c>
    </row>
    <row r="61" spans="1:28" ht="11.25" customHeight="1" x14ac:dyDescent="0.3">
      <c r="A61" s="47">
        <v>18</v>
      </c>
      <c r="B61" s="33" t="s">
        <v>103</v>
      </c>
      <c r="C61" s="34" t="s">
        <v>90</v>
      </c>
      <c r="D61" s="48">
        <v>150</v>
      </c>
      <c r="E61" s="35" t="s">
        <v>94</v>
      </c>
      <c r="F61" s="34">
        <f>VLOOKUP($B61,SALAS!$B$4:$F$26,2,0)</f>
        <v>0</v>
      </c>
      <c r="G61" s="34">
        <f>VLOOKUP($B61,SALAS!$B$4:$F$26,3,0)</f>
        <v>0</v>
      </c>
      <c r="H61" s="34">
        <f>VLOOKUP($B61,SALAS!$B$4:$F$26,4,0)</f>
        <v>6</v>
      </c>
      <c r="I61" s="34">
        <f t="shared" si="0"/>
        <v>0</v>
      </c>
      <c r="J61" s="34">
        <f t="shared" si="1"/>
        <v>0</v>
      </c>
      <c r="K61" s="34">
        <f t="shared" si="2"/>
        <v>900</v>
      </c>
      <c r="L61" s="34">
        <f t="shared" si="3"/>
        <v>900</v>
      </c>
      <c r="M61" s="36">
        <v>0.25</v>
      </c>
      <c r="N61" s="37">
        <v>90000</v>
      </c>
      <c r="O61" s="37">
        <v>60000</v>
      </c>
      <c r="P61" s="38">
        <f t="shared" si="4"/>
        <v>0</v>
      </c>
      <c r="Q61" s="38">
        <f t="shared" si="5"/>
        <v>54000000</v>
      </c>
      <c r="R61" s="39">
        <f t="shared" si="6"/>
        <v>54000000</v>
      </c>
      <c r="S61" s="40">
        <f t="shared" si="7"/>
        <v>252.00000000000003</v>
      </c>
      <c r="T61" s="38">
        <f t="shared" si="8"/>
        <v>11340000.000000002</v>
      </c>
      <c r="U61" s="38">
        <f t="shared" si="9"/>
        <v>27000000</v>
      </c>
      <c r="V61" s="41">
        <f t="shared" si="10"/>
        <v>450</v>
      </c>
      <c r="W61" s="42">
        <f t="shared" si="11"/>
        <v>20250000</v>
      </c>
      <c r="X61" s="42">
        <f t="shared" si="12"/>
        <v>6750000</v>
      </c>
      <c r="Y61" s="38">
        <f t="shared" si="13"/>
        <v>32400000</v>
      </c>
      <c r="Z61" s="43">
        <f t="shared" si="14"/>
        <v>540</v>
      </c>
      <c r="AA61" s="44">
        <f t="shared" si="15"/>
        <v>24300000</v>
      </c>
      <c r="AB61" s="44">
        <f t="shared" si="16"/>
        <v>8100000</v>
      </c>
    </row>
    <row r="62" spans="1:28" ht="11.25" customHeight="1" x14ac:dyDescent="0.3">
      <c r="A62" s="47">
        <v>19</v>
      </c>
      <c r="B62" s="33" t="s">
        <v>104</v>
      </c>
      <c r="C62" s="34" t="s">
        <v>90</v>
      </c>
      <c r="D62" s="48">
        <v>150</v>
      </c>
      <c r="E62" s="35" t="s">
        <v>94</v>
      </c>
      <c r="F62" s="34">
        <f>VLOOKUP($B62,SALAS!$B$4:$F$26,2,0)</f>
        <v>0</v>
      </c>
      <c r="G62" s="34">
        <f>VLOOKUP($B62,SALAS!$B$4:$F$26,3,0)</f>
        <v>8</v>
      </c>
      <c r="H62" s="34">
        <f>VLOOKUP($B62,SALAS!$B$4:$F$26,4,0)</f>
        <v>0</v>
      </c>
      <c r="I62" s="34">
        <f t="shared" si="0"/>
        <v>0</v>
      </c>
      <c r="J62" s="34">
        <f t="shared" si="1"/>
        <v>1200</v>
      </c>
      <c r="K62" s="34">
        <f t="shared" si="2"/>
        <v>0</v>
      </c>
      <c r="L62" s="34">
        <f t="shared" si="3"/>
        <v>1200</v>
      </c>
      <c r="M62" s="36">
        <v>0.25</v>
      </c>
      <c r="N62" s="37">
        <v>90000</v>
      </c>
      <c r="O62" s="37">
        <v>60000</v>
      </c>
      <c r="P62" s="38">
        <f t="shared" si="4"/>
        <v>0</v>
      </c>
      <c r="Q62" s="38">
        <f t="shared" si="5"/>
        <v>72000000</v>
      </c>
      <c r="R62" s="39">
        <f t="shared" si="6"/>
        <v>72000000</v>
      </c>
      <c r="S62" s="40">
        <f t="shared" si="7"/>
        <v>336.00000000000006</v>
      </c>
      <c r="T62" s="38">
        <f t="shared" si="8"/>
        <v>15120000.000000004</v>
      </c>
      <c r="U62" s="38">
        <f t="shared" si="9"/>
        <v>36000000</v>
      </c>
      <c r="V62" s="41">
        <f t="shared" si="10"/>
        <v>600</v>
      </c>
      <c r="W62" s="42">
        <f t="shared" si="11"/>
        <v>27000000</v>
      </c>
      <c r="X62" s="42">
        <f t="shared" si="12"/>
        <v>9000000</v>
      </c>
      <c r="Y62" s="38">
        <f t="shared" si="13"/>
        <v>43200000</v>
      </c>
      <c r="Z62" s="43">
        <f t="shared" si="14"/>
        <v>720</v>
      </c>
      <c r="AA62" s="44">
        <f t="shared" si="15"/>
        <v>32400000</v>
      </c>
      <c r="AB62" s="44">
        <f t="shared" si="16"/>
        <v>10800000</v>
      </c>
    </row>
    <row r="63" spans="1:28" ht="11.25" customHeight="1" x14ac:dyDescent="0.3">
      <c r="A63" s="47">
        <v>20</v>
      </c>
      <c r="B63" s="33" t="s">
        <v>105</v>
      </c>
      <c r="C63" s="34" t="s">
        <v>90</v>
      </c>
      <c r="D63" s="34">
        <v>180</v>
      </c>
      <c r="E63" s="35" t="s">
        <v>94</v>
      </c>
      <c r="F63" s="34">
        <f>VLOOKUP($B63,SALAS!$B$4:$F$26,2,0)</f>
        <v>0</v>
      </c>
      <c r="G63" s="34">
        <f>VLOOKUP($B63,SALAS!$B$4:$F$26,3,0)</f>
        <v>0</v>
      </c>
      <c r="H63" s="34">
        <f>VLOOKUP($B63,SALAS!$B$4:$F$26,4,0)</f>
        <v>6</v>
      </c>
      <c r="I63" s="34">
        <f t="shared" si="0"/>
        <v>0</v>
      </c>
      <c r="J63" s="34">
        <f t="shared" si="1"/>
        <v>0</v>
      </c>
      <c r="K63" s="34">
        <f t="shared" si="2"/>
        <v>1080</v>
      </c>
      <c r="L63" s="34">
        <f t="shared" si="3"/>
        <v>1080</v>
      </c>
      <c r="M63" s="36">
        <v>0.25</v>
      </c>
      <c r="N63" s="49">
        <v>100000</v>
      </c>
      <c r="O63" s="49">
        <v>50000</v>
      </c>
      <c r="P63" s="38">
        <f t="shared" si="4"/>
        <v>0</v>
      </c>
      <c r="Q63" s="38">
        <f t="shared" si="5"/>
        <v>54000000</v>
      </c>
      <c r="R63" s="39">
        <f t="shared" si="6"/>
        <v>54000000</v>
      </c>
      <c r="S63" s="40">
        <f t="shared" si="7"/>
        <v>302.40000000000003</v>
      </c>
      <c r="T63" s="38">
        <f t="shared" si="8"/>
        <v>11340000.000000002</v>
      </c>
      <c r="U63" s="38">
        <f t="shared" si="9"/>
        <v>27000000</v>
      </c>
      <c r="V63" s="41">
        <f t="shared" si="10"/>
        <v>540</v>
      </c>
      <c r="W63" s="42">
        <f t="shared" si="11"/>
        <v>20250000</v>
      </c>
      <c r="X63" s="42">
        <f t="shared" si="12"/>
        <v>6750000</v>
      </c>
      <c r="Y63" s="38">
        <f t="shared" si="13"/>
        <v>32400000</v>
      </c>
      <c r="Z63" s="43">
        <f t="shared" si="14"/>
        <v>648</v>
      </c>
      <c r="AA63" s="44">
        <f t="shared" si="15"/>
        <v>24300000</v>
      </c>
      <c r="AB63" s="44">
        <f t="shared" si="16"/>
        <v>8100000</v>
      </c>
    </row>
    <row r="64" spans="1:28" ht="11.25" customHeight="1" x14ac:dyDescent="0.3">
      <c r="A64" s="17"/>
      <c r="B64" s="16"/>
      <c r="C64" s="17"/>
      <c r="D64" s="17"/>
      <c r="E64" s="18"/>
      <c r="F64" s="51"/>
      <c r="G64" s="51"/>
      <c r="H64" s="51"/>
      <c r="I64" s="51"/>
      <c r="J64" s="51"/>
      <c r="K64" s="51"/>
      <c r="L64" s="17">
        <f>SUM(L5:L63)</f>
        <v>68995</v>
      </c>
      <c r="M64" s="52"/>
      <c r="N64" s="20"/>
      <c r="O64" s="20"/>
      <c r="P64" s="53">
        <f t="shared" ref="P64:R64" si="17">SUM(P5:P63)</f>
        <v>3781690000</v>
      </c>
      <c r="Q64" s="53">
        <f t="shared" si="17"/>
        <v>1538500000</v>
      </c>
      <c r="R64" s="20">
        <f t="shared" si="17"/>
        <v>5320190000</v>
      </c>
      <c r="S64" s="54">
        <f t="shared" si="7"/>
        <v>19318.600000000002</v>
      </c>
      <c r="T64" s="53">
        <f t="shared" ref="T64:AB64" si="18">SUM(T5:T63)</f>
        <v>1117239900</v>
      </c>
      <c r="U64" s="53">
        <f t="shared" si="18"/>
        <v>2660095000</v>
      </c>
      <c r="V64" s="19">
        <f t="shared" si="18"/>
        <v>34497.5</v>
      </c>
      <c r="W64" s="53">
        <f t="shared" si="18"/>
        <v>1995071250</v>
      </c>
      <c r="X64" s="53">
        <f t="shared" si="18"/>
        <v>665023750</v>
      </c>
      <c r="Y64" s="53">
        <f t="shared" si="18"/>
        <v>3192114000</v>
      </c>
      <c r="Z64" s="19">
        <f t="shared" si="18"/>
        <v>41397.000000000007</v>
      </c>
      <c r="AA64" s="53">
        <f t="shared" si="18"/>
        <v>2394085500</v>
      </c>
      <c r="AB64" s="53">
        <f t="shared" si="18"/>
        <v>798028500</v>
      </c>
    </row>
    <row r="65" spans="1:28" ht="11.25" customHeight="1" x14ac:dyDescent="0.3">
      <c r="A65" s="17"/>
      <c r="B65" s="16"/>
      <c r="C65" s="17"/>
      <c r="D65" s="17"/>
      <c r="E65" s="18"/>
      <c r="F65" s="51"/>
      <c r="G65" s="51"/>
      <c r="H65" s="51"/>
      <c r="I65" s="51"/>
      <c r="J65" s="51"/>
      <c r="K65" s="51"/>
      <c r="L65" s="17"/>
      <c r="M65" s="52"/>
      <c r="N65" s="20"/>
      <c r="O65" s="20"/>
      <c r="P65" s="55">
        <f>+P64/R64</f>
        <v>0.71081859858388519</v>
      </c>
      <c r="Q65" s="55">
        <f>+Q64/R64</f>
        <v>0.28918140141611481</v>
      </c>
      <c r="R65" s="15"/>
      <c r="S65" s="18"/>
      <c r="T65" s="15"/>
      <c r="U65" s="15"/>
      <c r="V65" s="55">
        <f>+V64/L64</f>
        <v>0.5</v>
      </c>
      <c r="W65" s="15"/>
      <c r="X65" s="15"/>
      <c r="Y65" s="15"/>
      <c r="Z65" s="55">
        <f>+Z64/L64</f>
        <v>0.60000000000000009</v>
      </c>
      <c r="AA65" s="15"/>
      <c r="AB65" s="15"/>
    </row>
    <row r="66" spans="1:28" ht="11.25" customHeight="1" x14ac:dyDescent="0.3">
      <c r="A66" s="17"/>
      <c r="B66" s="16"/>
      <c r="C66" s="17"/>
      <c r="D66" s="17"/>
      <c r="E66" s="18"/>
      <c r="F66" s="51"/>
      <c r="G66" s="51"/>
      <c r="H66" s="51"/>
      <c r="I66" s="51"/>
      <c r="J66" s="51"/>
      <c r="K66" s="51"/>
      <c r="L66" s="17"/>
      <c r="M66" s="52"/>
      <c r="N66" s="20"/>
      <c r="O66" s="20"/>
      <c r="P66" s="15"/>
      <c r="Q66" s="15"/>
      <c r="R66" s="15"/>
      <c r="S66" s="18"/>
      <c r="T66" s="56" t="s">
        <v>106</v>
      </c>
      <c r="U66" s="19">
        <f>+U64*P65</f>
        <v>1890845000</v>
      </c>
      <c r="V66" s="19">
        <f>+V64*P65</f>
        <v>24521.464604647579</v>
      </c>
      <c r="W66" s="19">
        <f>+W64*P65</f>
        <v>1418133750</v>
      </c>
      <c r="X66" s="19">
        <f>+X64*P65</f>
        <v>472711250</v>
      </c>
      <c r="Y66" s="53">
        <f>+Y64*P65</f>
        <v>2269014000</v>
      </c>
      <c r="Z66" s="19">
        <f>+Z64*P65</f>
        <v>29425.757525577101</v>
      </c>
      <c r="AA66" s="19">
        <f>+AA64*P65</f>
        <v>1701760500</v>
      </c>
      <c r="AB66" s="19">
        <f>+AB64*P65</f>
        <v>567253500</v>
      </c>
    </row>
    <row r="67" spans="1:28" ht="11.25" customHeight="1" x14ac:dyDescent="0.3">
      <c r="A67" s="17"/>
      <c r="B67" s="16"/>
      <c r="C67" s="17"/>
      <c r="D67" s="17"/>
      <c r="E67" s="18"/>
      <c r="F67" s="51"/>
      <c r="G67" s="51"/>
      <c r="H67" s="51"/>
      <c r="I67" s="51"/>
      <c r="J67" s="51"/>
      <c r="K67" s="51"/>
      <c r="L67" s="17"/>
      <c r="M67" s="52"/>
      <c r="N67" s="20"/>
      <c r="O67" s="20"/>
      <c r="P67" s="15"/>
      <c r="Q67" s="15"/>
      <c r="R67" s="15"/>
      <c r="S67" s="18"/>
      <c r="T67" s="56" t="s">
        <v>107</v>
      </c>
      <c r="U67" s="19">
        <f>+U64*Q65</f>
        <v>769249999.99999988</v>
      </c>
      <c r="V67" s="19">
        <f>+V64*Q65</f>
        <v>9976.0353953524209</v>
      </c>
      <c r="W67" s="19">
        <f>+W64*Q65</f>
        <v>576937500</v>
      </c>
      <c r="X67" s="19">
        <f>+X64*Q65</f>
        <v>192312499.99999997</v>
      </c>
      <c r="Y67" s="53">
        <f>+Y64*Q65</f>
        <v>923099999.99999988</v>
      </c>
      <c r="Z67" s="19">
        <f>+Z64*Q65</f>
        <v>11971.242474422907</v>
      </c>
      <c r="AA67" s="19">
        <f>+AA64*Q65</f>
        <v>692325000</v>
      </c>
      <c r="AB67" s="19">
        <f>+AB64*Q65</f>
        <v>230774999.99999997</v>
      </c>
    </row>
    <row r="68" spans="1:28" ht="11.25" customHeight="1" x14ac:dyDescent="0.3">
      <c r="A68" s="17"/>
      <c r="B68" s="16"/>
      <c r="C68" s="17"/>
      <c r="D68" s="17"/>
      <c r="E68" s="18"/>
      <c r="F68" s="51"/>
      <c r="G68" s="51"/>
      <c r="H68" s="51"/>
      <c r="I68" s="51"/>
      <c r="J68" s="51"/>
      <c r="K68" s="51"/>
      <c r="L68" s="17"/>
      <c r="M68" s="52"/>
      <c r="N68" s="20"/>
      <c r="O68" s="20"/>
      <c r="P68" s="15"/>
      <c r="Q68" s="15"/>
      <c r="R68" s="15"/>
      <c r="S68" s="18"/>
      <c r="T68" s="15"/>
      <c r="U68" s="15"/>
      <c r="V68" s="19"/>
      <c r="W68" s="15"/>
      <c r="X68" s="15"/>
      <c r="Y68" s="15"/>
      <c r="Z68" s="19"/>
      <c r="AA68" s="15"/>
      <c r="AB68" s="15"/>
    </row>
    <row r="69" spans="1:28" ht="11.25" customHeight="1" x14ac:dyDescent="0.3">
      <c r="A69" s="17"/>
      <c r="B69" s="91" t="s">
        <v>119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52"/>
      <c r="N69" s="20"/>
      <c r="O69" s="20"/>
      <c r="P69" s="15"/>
      <c r="Q69" s="15"/>
      <c r="R69" s="15"/>
      <c r="S69" s="18"/>
      <c r="T69" s="15"/>
      <c r="U69" s="15"/>
      <c r="V69" s="19"/>
      <c r="W69" s="15"/>
      <c r="X69" s="15"/>
      <c r="Y69" s="15"/>
      <c r="Z69" s="19"/>
      <c r="AA69" s="15"/>
      <c r="AB69" s="15"/>
    </row>
    <row r="70" spans="1:28" ht="11.25" customHeight="1" x14ac:dyDescent="0.3">
      <c r="A70" s="17"/>
      <c r="B70" s="16"/>
      <c r="C70" s="17"/>
      <c r="D70" s="17"/>
      <c r="E70" s="89"/>
      <c r="F70" s="51"/>
      <c r="G70" s="51"/>
      <c r="H70" s="51"/>
      <c r="I70" s="51"/>
      <c r="J70" s="51"/>
      <c r="K70" s="51"/>
      <c r="L70" s="17"/>
      <c r="M70" s="52"/>
      <c r="N70" s="20"/>
      <c r="O70" s="20"/>
      <c r="P70" s="15"/>
      <c r="Q70" s="15"/>
      <c r="R70" s="15"/>
      <c r="S70" s="18"/>
      <c r="T70" s="15"/>
      <c r="U70" s="15"/>
      <c r="V70" s="19"/>
      <c r="W70" s="15"/>
      <c r="X70" s="15"/>
      <c r="Y70" s="15"/>
      <c r="Z70" s="19"/>
      <c r="AA70" s="15"/>
      <c r="AB70" s="15"/>
    </row>
    <row r="71" spans="1:28" ht="11.25" customHeight="1" x14ac:dyDescent="0.3">
      <c r="A71" s="17"/>
      <c r="B71" s="16"/>
      <c r="C71" s="17"/>
      <c r="D71" s="17"/>
      <c r="E71" s="90"/>
      <c r="F71" s="51"/>
      <c r="G71" s="51"/>
      <c r="H71" s="51"/>
      <c r="I71" s="51"/>
      <c r="J71" s="51"/>
      <c r="K71" s="51"/>
      <c r="L71" s="17"/>
      <c r="M71" s="52"/>
      <c r="N71" s="20"/>
      <c r="O71" s="20"/>
      <c r="P71" s="15"/>
      <c r="Q71" s="15"/>
      <c r="R71" s="15"/>
      <c r="S71" s="18"/>
      <c r="T71" s="15"/>
      <c r="U71" s="15"/>
      <c r="V71" s="19"/>
      <c r="W71" s="15"/>
      <c r="X71" s="15"/>
      <c r="Y71" s="15"/>
      <c r="Z71" s="19"/>
      <c r="AA71" s="15"/>
      <c r="AB71" s="15"/>
    </row>
    <row r="72" spans="1:28" ht="11.25" customHeight="1" x14ac:dyDescent="0.3">
      <c r="A72" s="17"/>
      <c r="B72" s="16"/>
      <c r="C72" s="17"/>
      <c r="D72" s="17"/>
      <c r="E72" s="18"/>
      <c r="F72" s="51"/>
      <c r="G72" s="51"/>
      <c r="H72" s="51"/>
      <c r="I72" s="51"/>
      <c r="J72" s="51"/>
      <c r="K72" s="51"/>
      <c r="L72" s="17"/>
      <c r="M72" s="52"/>
      <c r="N72" s="20"/>
      <c r="O72" s="20"/>
      <c r="P72" s="15"/>
      <c r="Q72" s="15"/>
      <c r="R72" s="15"/>
      <c r="S72" s="18"/>
      <c r="T72" s="15"/>
      <c r="U72" s="15"/>
      <c r="V72" s="19"/>
      <c r="W72" s="15"/>
      <c r="X72" s="15"/>
      <c r="Y72" s="15"/>
      <c r="Z72" s="19"/>
      <c r="AA72" s="15"/>
      <c r="AB72" s="15"/>
    </row>
    <row r="73" spans="1:28" ht="11.25" customHeight="1" x14ac:dyDescent="0.3">
      <c r="A73" s="17"/>
      <c r="B73" s="16"/>
      <c r="C73" s="17"/>
      <c r="D73" s="17"/>
      <c r="E73" s="18"/>
      <c r="F73" s="51"/>
      <c r="G73" s="51"/>
      <c r="H73" s="51"/>
      <c r="I73" s="51"/>
      <c r="J73" s="51"/>
      <c r="K73" s="51"/>
      <c r="L73" s="17"/>
      <c r="M73" s="52"/>
      <c r="N73" s="20"/>
      <c r="O73" s="20"/>
      <c r="P73" s="15"/>
      <c r="Q73" s="15"/>
      <c r="R73" s="15"/>
      <c r="S73" s="18"/>
      <c r="T73" s="15"/>
      <c r="U73" s="15"/>
      <c r="V73" s="19"/>
      <c r="W73" s="15"/>
      <c r="X73" s="15"/>
      <c r="Y73" s="15"/>
      <c r="Z73" s="19"/>
      <c r="AA73" s="15"/>
      <c r="AB73" s="15"/>
    </row>
    <row r="74" spans="1:28" ht="11.25" customHeight="1" x14ac:dyDescent="0.3">
      <c r="A74" s="17"/>
      <c r="B74" s="16"/>
      <c r="C74" s="17"/>
      <c r="D74" s="17"/>
      <c r="E74" s="18"/>
      <c r="F74" s="51"/>
      <c r="G74" s="51"/>
      <c r="H74" s="51"/>
      <c r="I74" s="51"/>
      <c r="J74" s="51"/>
      <c r="K74" s="51"/>
      <c r="L74" s="17"/>
      <c r="M74" s="52"/>
      <c r="N74" s="20"/>
      <c r="O74" s="20"/>
      <c r="P74" s="15"/>
      <c r="Q74" s="15"/>
      <c r="R74" s="15"/>
      <c r="S74" s="18"/>
      <c r="T74" s="15"/>
      <c r="U74" s="15"/>
      <c r="V74" s="19"/>
      <c r="W74" s="15"/>
      <c r="X74" s="15"/>
      <c r="Y74" s="15"/>
      <c r="Z74" s="19"/>
      <c r="AA74" s="15"/>
      <c r="AB74" s="15"/>
    </row>
    <row r="75" spans="1:28" ht="11.25" customHeight="1" x14ac:dyDescent="0.3">
      <c r="A75" s="17"/>
      <c r="B75" s="16"/>
      <c r="C75" s="17"/>
      <c r="D75" s="17"/>
      <c r="E75" s="18"/>
      <c r="F75" s="51"/>
      <c r="G75" s="51"/>
      <c r="H75" s="51"/>
      <c r="I75" s="51"/>
      <c r="J75" s="51"/>
      <c r="K75" s="51"/>
      <c r="L75" s="17"/>
      <c r="M75" s="52"/>
      <c r="N75" s="20"/>
      <c r="O75" s="20"/>
      <c r="P75" s="15"/>
      <c r="Q75" s="15"/>
      <c r="R75" s="15"/>
      <c r="S75" s="18"/>
      <c r="T75" s="15"/>
      <c r="U75" s="15"/>
      <c r="V75" s="19"/>
      <c r="W75" s="15"/>
      <c r="X75" s="15"/>
      <c r="Y75" s="15"/>
      <c r="Z75" s="19"/>
      <c r="AA75" s="15"/>
      <c r="AB75" s="15"/>
    </row>
    <row r="76" spans="1:28" ht="11.25" customHeight="1" x14ac:dyDescent="0.3">
      <c r="A76" s="17"/>
      <c r="B76" s="16"/>
      <c r="C76" s="17"/>
      <c r="D76" s="17"/>
      <c r="E76" s="18"/>
      <c r="F76" s="51"/>
      <c r="G76" s="51"/>
      <c r="H76" s="51"/>
      <c r="I76" s="51"/>
      <c r="J76" s="51"/>
      <c r="K76" s="51"/>
      <c r="L76" s="17"/>
      <c r="M76" s="52"/>
      <c r="N76" s="20"/>
      <c r="O76" s="20"/>
      <c r="P76" s="15"/>
      <c r="Q76" s="15"/>
      <c r="R76" s="15"/>
      <c r="S76" s="18"/>
      <c r="T76" s="15"/>
      <c r="U76" s="15"/>
      <c r="V76" s="19"/>
      <c r="W76" s="15"/>
      <c r="X76" s="15"/>
      <c r="Y76" s="15"/>
      <c r="Z76" s="19"/>
      <c r="AA76" s="15"/>
      <c r="AB76" s="15"/>
    </row>
    <row r="77" spans="1:28" ht="11.25" customHeight="1" x14ac:dyDescent="0.3">
      <c r="A77" s="17"/>
      <c r="B77" s="16"/>
      <c r="C77" s="17"/>
      <c r="D77" s="17"/>
      <c r="E77" s="18"/>
      <c r="F77" s="51"/>
      <c r="G77" s="51"/>
      <c r="H77" s="51"/>
      <c r="I77" s="51"/>
      <c r="J77" s="51"/>
      <c r="K77" s="51"/>
      <c r="L77" s="17"/>
      <c r="M77" s="52"/>
      <c r="N77" s="20"/>
      <c r="O77" s="20"/>
      <c r="P77" s="15"/>
      <c r="Q77" s="15"/>
      <c r="R77" s="15"/>
      <c r="S77" s="18"/>
      <c r="T77" s="15"/>
      <c r="U77" s="15"/>
      <c r="V77" s="19"/>
      <c r="W77" s="15"/>
      <c r="X77" s="15"/>
      <c r="Y77" s="15"/>
      <c r="Z77" s="19"/>
      <c r="AA77" s="15"/>
      <c r="AB77" s="15"/>
    </row>
    <row r="78" spans="1:28" ht="11.25" customHeight="1" x14ac:dyDescent="0.3">
      <c r="A78" s="17"/>
      <c r="B78" s="16"/>
      <c r="C78" s="17"/>
      <c r="D78" s="17"/>
      <c r="E78" s="18"/>
      <c r="F78" s="51"/>
      <c r="G78" s="51"/>
      <c r="H78" s="51"/>
      <c r="I78" s="51"/>
      <c r="J78" s="51"/>
      <c r="K78" s="51"/>
      <c r="L78" s="17"/>
      <c r="M78" s="52"/>
      <c r="N78" s="20"/>
      <c r="O78" s="20"/>
      <c r="P78" s="15"/>
      <c r="Q78" s="15"/>
      <c r="R78" s="15"/>
      <c r="S78" s="18"/>
      <c r="T78" s="15"/>
      <c r="U78" s="15"/>
      <c r="V78" s="19"/>
      <c r="W78" s="15"/>
      <c r="X78" s="15"/>
      <c r="Y78" s="15"/>
      <c r="Z78" s="19"/>
      <c r="AA78" s="15"/>
      <c r="AB78" s="15"/>
    </row>
    <row r="79" spans="1:28" ht="11.25" customHeight="1" x14ac:dyDescent="0.3">
      <c r="A79" s="17"/>
      <c r="B79" s="16"/>
      <c r="C79" s="17"/>
      <c r="D79" s="17"/>
      <c r="E79" s="18"/>
      <c r="F79" s="51"/>
      <c r="G79" s="51"/>
      <c r="H79" s="51"/>
      <c r="I79" s="51"/>
      <c r="J79" s="51"/>
      <c r="K79" s="51"/>
      <c r="L79" s="17"/>
      <c r="M79" s="52"/>
      <c r="N79" s="20"/>
      <c r="O79" s="20"/>
      <c r="P79" s="15"/>
      <c r="Q79" s="15"/>
      <c r="R79" s="15"/>
      <c r="S79" s="18"/>
      <c r="T79" s="15"/>
      <c r="U79" s="15"/>
      <c r="V79" s="19"/>
      <c r="W79" s="15"/>
      <c r="X79" s="15"/>
      <c r="Y79" s="15"/>
      <c r="Z79" s="19"/>
      <c r="AA79" s="15"/>
      <c r="AB79" s="15"/>
    </row>
    <row r="80" spans="1:28" ht="11.25" customHeight="1" x14ac:dyDescent="0.3">
      <c r="A80" s="17"/>
      <c r="B80" s="16"/>
      <c r="C80" s="17"/>
      <c r="D80" s="17"/>
      <c r="E80" s="18"/>
      <c r="F80" s="51"/>
      <c r="G80" s="51"/>
      <c r="H80" s="51"/>
      <c r="I80" s="51"/>
      <c r="J80" s="51"/>
      <c r="K80" s="51"/>
      <c r="L80" s="17"/>
      <c r="M80" s="52"/>
      <c r="N80" s="20"/>
      <c r="O80" s="20"/>
      <c r="P80" s="15"/>
      <c r="Q80" s="15"/>
      <c r="R80" s="15"/>
      <c r="S80" s="18"/>
      <c r="T80" s="15"/>
      <c r="U80" s="15"/>
      <c r="V80" s="19"/>
      <c r="W80" s="15"/>
      <c r="X80" s="15"/>
      <c r="Y80" s="15"/>
      <c r="Z80" s="19"/>
      <c r="AA80" s="15"/>
      <c r="AB80" s="15"/>
    </row>
    <row r="81" spans="1:28" ht="11.25" customHeight="1" x14ac:dyDescent="0.3">
      <c r="A81" s="17"/>
      <c r="B81" s="16"/>
      <c r="C81" s="17"/>
      <c r="D81" s="17"/>
      <c r="E81" s="18"/>
      <c r="F81" s="51"/>
      <c r="G81" s="51"/>
      <c r="H81" s="51"/>
      <c r="I81" s="51"/>
      <c r="J81" s="51"/>
      <c r="K81" s="51"/>
      <c r="L81" s="17"/>
      <c r="M81" s="52"/>
      <c r="N81" s="20"/>
      <c r="O81" s="20"/>
      <c r="P81" s="15"/>
      <c r="Q81" s="15"/>
      <c r="R81" s="15"/>
      <c r="S81" s="18"/>
      <c r="T81" s="15"/>
      <c r="U81" s="15"/>
      <c r="V81" s="19"/>
      <c r="W81" s="15"/>
      <c r="X81" s="15"/>
      <c r="Y81" s="15"/>
      <c r="Z81" s="19"/>
      <c r="AA81" s="15"/>
      <c r="AB81" s="15"/>
    </row>
    <row r="82" spans="1:28" ht="11.25" customHeight="1" x14ac:dyDescent="0.3">
      <c r="A82" s="17"/>
      <c r="B82" s="16"/>
      <c r="C82" s="17"/>
      <c r="D82" s="17"/>
      <c r="E82" s="18"/>
      <c r="F82" s="51"/>
      <c r="G82" s="51"/>
      <c r="H82" s="51"/>
      <c r="I82" s="51"/>
      <c r="J82" s="51"/>
      <c r="K82" s="51"/>
      <c r="L82" s="17"/>
      <c r="M82" s="52"/>
      <c r="N82" s="20"/>
      <c r="O82" s="20"/>
      <c r="P82" s="15"/>
      <c r="Q82" s="15"/>
      <c r="R82" s="15"/>
      <c r="S82" s="18"/>
      <c r="T82" s="15"/>
      <c r="U82" s="15"/>
      <c r="V82" s="19"/>
      <c r="W82" s="15"/>
      <c r="X82" s="15"/>
      <c r="Y82" s="15"/>
      <c r="Z82" s="19"/>
      <c r="AA82" s="15"/>
      <c r="AB82" s="15"/>
    </row>
    <row r="83" spans="1:28" ht="11.25" customHeight="1" x14ac:dyDescent="0.3">
      <c r="A83" s="17"/>
      <c r="B83" s="16"/>
      <c r="C83" s="17"/>
      <c r="D83" s="17"/>
      <c r="E83" s="18"/>
      <c r="F83" s="51"/>
      <c r="G83" s="51"/>
      <c r="H83" s="51"/>
      <c r="I83" s="51"/>
      <c r="J83" s="51"/>
      <c r="K83" s="51"/>
      <c r="L83" s="17"/>
      <c r="M83" s="52"/>
      <c r="N83" s="20"/>
      <c r="O83" s="20"/>
      <c r="P83" s="15"/>
      <c r="Q83" s="15"/>
      <c r="R83" s="15"/>
      <c r="S83" s="18"/>
      <c r="T83" s="15"/>
      <c r="U83" s="15"/>
      <c r="V83" s="19"/>
      <c r="W83" s="15"/>
      <c r="X83" s="15"/>
      <c r="Y83" s="15"/>
      <c r="Z83" s="19"/>
      <c r="AA83" s="15"/>
      <c r="AB83" s="15"/>
    </row>
    <row r="84" spans="1:28" ht="11.25" customHeight="1" x14ac:dyDescent="0.3">
      <c r="A84" s="17"/>
      <c r="B84" s="16"/>
      <c r="C84" s="17"/>
      <c r="D84" s="17"/>
      <c r="E84" s="18"/>
      <c r="F84" s="51"/>
      <c r="G84" s="51"/>
      <c r="H84" s="51"/>
      <c r="I84" s="51"/>
      <c r="J84" s="51"/>
      <c r="K84" s="51"/>
      <c r="L84" s="17"/>
      <c r="M84" s="52"/>
      <c r="N84" s="20"/>
      <c r="O84" s="20"/>
      <c r="P84" s="15"/>
      <c r="Q84" s="15"/>
      <c r="R84" s="15"/>
      <c r="S84" s="18"/>
      <c r="T84" s="15"/>
      <c r="U84" s="15"/>
      <c r="V84" s="19"/>
      <c r="W84" s="15"/>
      <c r="X84" s="15"/>
      <c r="Y84" s="15"/>
      <c r="Z84" s="19"/>
      <c r="AA84" s="15"/>
      <c r="AB84" s="15"/>
    </row>
    <row r="85" spans="1:28" ht="11.25" customHeight="1" x14ac:dyDescent="0.3">
      <c r="A85" s="17"/>
      <c r="B85" s="16"/>
      <c r="C85" s="17"/>
      <c r="D85" s="17"/>
      <c r="E85" s="18"/>
      <c r="F85" s="51"/>
      <c r="G85" s="51"/>
      <c r="H85" s="51"/>
      <c r="I85" s="51"/>
      <c r="J85" s="51"/>
      <c r="K85" s="51"/>
      <c r="L85" s="17"/>
      <c r="M85" s="52"/>
      <c r="N85" s="20"/>
      <c r="O85" s="20"/>
      <c r="P85" s="15"/>
      <c r="Q85" s="15"/>
      <c r="R85" s="15"/>
      <c r="S85" s="18"/>
      <c r="T85" s="15"/>
      <c r="U85" s="15"/>
      <c r="V85" s="19"/>
      <c r="W85" s="15"/>
      <c r="X85" s="15"/>
      <c r="Y85" s="15"/>
      <c r="Z85" s="19"/>
      <c r="AA85" s="15"/>
      <c r="AB85" s="15"/>
    </row>
    <row r="86" spans="1:28" ht="11.25" customHeight="1" x14ac:dyDescent="0.3">
      <c r="A86" s="17"/>
      <c r="B86" s="16"/>
      <c r="C86" s="17"/>
      <c r="D86" s="17"/>
      <c r="E86" s="18"/>
      <c r="F86" s="51"/>
      <c r="G86" s="51"/>
      <c r="H86" s="51"/>
      <c r="I86" s="51"/>
      <c r="J86" s="51"/>
      <c r="K86" s="51"/>
      <c r="L86" s="17"/>
      <c r="M86" s="52"/>
      <c r="N86" s="20"/>
      <c r="O86" s="20"/>
      <c r="P86" s="15"/>
      <c r="Q86" s="15"/>
      <c r="R86" s="15"/>
      <c r="S86" s="18"/>
      <c r="T86" s="15"/>
      <c r="U86" s="15"/>
      <c r="V86" s="19"/>
      <c r="W86" s="15"/>
      <c r="X86" s="15"/>
      <c r="Y86" s="15"/>
      <c r="Z86" s="19"/>
      <c r="AA86" s="15"/>
      <c r="AB86" s="15"/>
    </row>
    <row r="87" spans="1:28" ht="11.25" customHeight="1" x14ac:dyDescent="0.3">
      <c r="A87" s="17"/>
      <c r="B87" s="16"/>
      <c r="C87" s="17"/>
      <c r="D87" s="17"/>
      <c r="E87" s="18"/>
      <c r="F87" s="51"/>
      <c r="G87" s="51"/>
      <c r="H87" s="51"/>
      <c r="I87" s="51"/>
      <c r="J87" s="51"/>
      <c r="K87" s="51"/>
      <c r="L87" s="17"/>
      <c r="M87" s="52"/>
      <c r="N87" s="20"/>
      <c r="O87" s="20"/>
      <c r="P87" s="15"/>
      <c r="Q87" s="15"/>
      <c r="R87" s="15"/>
      <c r="S87" s="18"/>
      <c r="T87" s="15"/>
      <c r="U87" s="15"/>
      <c r="V87" s="19"/>
      <c r="W87" s="15"/>
      <c r="X87" s="15"/>
      <c r="Y87" s="15"/>
      <c r="Z87" s="19"/>
      <c r="AA87" s="15"/>
      <c r="AB87" s="15"/>
    </row>
    <row r="88" spans="1:28" ht="11.25" customHeight="1" x14ac:dyDescent="0.3">
      <c r="A88" s="17"/>
      <c r="B88" s="16"/>
      <c r="C88" s="17"/>
      <c r="D88" s="17"/>
      <c r="E88" s="18"/>
      <c r="F88" s="51"/>
      <c r="G88" s="51"/>
      <c r="H88" s="51"/>
      <c r="I88" s="51"/>
      <c r="J88" s="51"/>
      <c r="K88" s="51"/>
      <c r="L88" s="17"/>
      <c r="M88" s="52"/>
      <c r="N88" s="20"/>
      <c r="O88" s="20"/>
      <c r="P88" s="15"/>
      <c r="Q88" s="15"/>
      <c r="R88" s="15"/>
      <c r="S88" s="18"/>
      <c r="T88" s="15"/>
      <c r="U88" s="15"/>
      <c r="V88" s="19"/>
      <c r="W88" s="15"/>
      <c r="X88" s="15"/>
      <c r="Y88" s="15"/>
      <c r="Z88" s="19"/>
      <c r="AA88" s="15"/>
      <c r="AB88" s="15"/>
    </row>
    <row r="89" spans="1:28" ht="11.25" customHeight="1" x14ac:dyDescent="0.3">
      <c r="A89" s="17"/>
      <c r="B89" s="16"/>
      <c r="C89" s="17"/>
      <c r="D89" s="17"/>
      <c r="E89" s="18"/>
      <c r="F89" s="51"/>
      <c r="G89" s="51"/>
      <c r="H89" s="51"/>
      <c r="I89" s="51"/>
      <c r="J89" s="51"/>
      <c r="K89" s="51"/>
      <c r="L89" s="17"/>
      <c r="M89" s="52"/>
      <c r="N89" s="20"/>
      <c r="O89" s="20"/>
      <c r="P89" s="15"/>
      <c r="Q89" s="15"/>
      <c r="R89" s="15"/>
      <c r="S89" s="18"/>
      <c r="T89" s="15"/>
      <c r="U89" s="15"/>
      <c r="V89" s="19"/>
      <c r="W89" s="15"/>
      <c r="X89" s="15"/>
      <c r="Y89" s="15"/>
      <c r="Z89" s="19"/>
      <c r="AA89" s="15"/>
      <c r="AB89" s="15"/>
    </row>
    <row r="90" spans="1:28" ht="11.25" customHeight="1" x14ac:dyDescent="0.3">
      <c r="A90" s="17"/>
      <c r="B90" s="16"/>
      <c r="C90" s="17"/>
      <c r="D90" s="17"/>
      <c r="E90" s="18"/>
      <c r="F90" s="51"/>
      <c r="G90" s="51"/>
      <c r="H90" s="51"/>
      <c r="I90" s="51"/>
      <c r="J90" s="51"/>
      <c r="K90" s="51"/>
      <c r="L90" s="17"/>
      <c r="M90" s="52"/>
      <c r="N90" s="20"/>
      <c r="O90" s="20"/>
      <c r="P90" s="15"/>
      <c r="Q90" s="15"/>
      <c r="R90" s="15"/>
      <c r="S90" s="18"/>
      <c r="T90" s="15"/>
      <c r="U90" s="15"/>
      <c r="V90" s="19"/>
      <c r="W90" s="15"/>
      <c r="X90" s="15"/>
      <c r="Y90" s="15"/>
      <c r="Z90" s="19"/>
      <c r="AA90" s="15"/>
      <c r="AB90" s="15"/>
    </row>
    <row r="91" spans="1:28" ht="11.25" customHeight="1" x14ac:dyDescent="0.3">
      <c r="A91" s="17"/>
      <c r="B91" s="16"/>
      <c r="C91" s="17"/>
      <c r="D91" s="17"/>
      <c r="E91" s="18"/>
      <c r="F91" s="51"/>
      <c r="G91" s="51"/>
      <c r="H91" s="51"/>
      <c r="I91" s="51"/>
      <c r="J91" s="51"/>
      <c r="K91" s="51"/>
      <c r="L91" s="17"/>
      <c r="M91" s="52"/>
      <c r="N91" s="20"/>
      <c r="O91" s="20"/>
      <c r="P91" s="15"/>
      <c r="Q91" s="15"/>
      <c r="R91" s="15"/>
      <c r="S91" s="18"/>
      <c r="T91" s="15"/>
      <c r="U91" s="15"/>
      <c r="V91" s="19"/>
      <c r="W91" s="15"/>
      <c r="X91" s="15"/>
      <c r="Y91" s="15"/>
      <c r="Z91" s="19"/>
      <c r="AA91" s="15"/>
      <c r="AB91" s="15"/>
    </row>
    <row r="92" spans="1:28" ht="11.25" customHeight="1" x14ac:dyDescent="0.3">
      <c r="A92" s="17"/>
      <c r="B92" s="16"/>
      <c r="C92" s="17"/>
      <c r="D92" s="17"/>
      <c r="E92" s="18"/>
      <c r="F92" s="51"/>
      <c r="G92" s="51"/>
      <c r="H92" s="51"/>
      <c r="I92" s="51"/>
      <c r="J92" s="51"/>
      <c r="K92" s="51"/>
      <c r="L92" s="17"/>
      <c r="M92" s="52"/>
      <c r="N92" s="20"/>
      <c r="O92" s="20"/>
      <c r="P92" s="15"/>
      <c r="Q92" s="15"/>
      <c r="R92" s="15"/>
      <c r="S92" s="18"/>
      <c r="T92" s="15"/>
      <c r="U92" s="15"/>
      <c r="V92" s="19"/>
      <c r="W92" s="15"/>
      <c r="X92" s="15"/>
      <c r="Y92" s="15"/>
      <c r="Z92" s="19"/>
      <c r="AA92" s="15"/>
      <c r="AB92" s="15"/>
    </row>
    <row r="93" spans="1:28" ht="11.25" customHeight="1" x14ac:dyDescent="0.3">
      <c r="A93" s="17"/>
      <c r="B93" s="16"/>
      <c r="C93" s="17"/>
      <c r="D93" s="17"/>
      <c r="E93" s="18"/>
      <c r="F93" s="51"/>
      <c r="G93" s="51"/>
      <c r="H93" s="51"/>
      <c r="I93" s="51"/>
      <c r="J93" s="51"/>
      <c r="K93" s="51"/>
      <c r="L93" s="17"/>
      <c r="M93" s="52"/>
      <c r="N93" s="20"/>
      <c r="O93" s="20"/>
      <c r="P93" s="15"/>
      <c r="Q93" s="15"/>
      <c r="R93" s="15"/>
      <c r="S93" s="18"/>
      <c r="T93" s="15"/>
      <c r="U93" s="15"/>
      <c r="V93" s="19"/>
      <c r="W93" s="15"/>
      <c r="X93" s="15"/>
      <c r="Y93" s="15"/>
      <c r="Z93" s="19"/>
      <c r="AA93" s="15"/>
      <c r="AB93" s="15"/>
    </row>
    <row r="94" spans="1:28" ht="11.25" customHeight="1" x14ac:dyDescent="0.3">
      <c r="A94" s="17"/>
      <c r="B94" s="16"/>
      <c r="C94" s="17"/>
      <c r="D94" s="17"/>
      <c r="E94" s="18"/>
      <c r="F94" s="51"/>
      <c r="G94" s="51"/>
      <c r="H94" s="51"/>
      <c r="I94" s="51"/>
      <c r="J94" s="51"/>
      <c r="K94" s="51"/>
      <c r="L94" s="17"/>
      <c r="M94" s="52"/>
      <c r="N94" s="20"/>
      <c r="O94" s="20"/>
      <c r="P94" s="15"/>
      <c r="Q94" s="15"/>
      <c r="R94" s="15"/>
      <c r="S94" s="18"/>
      <c r="T94" s="15"/>
      <c r="U94" s="15"/>
      <c r="V94" s="19"/>
      <c r="W94" s="15"/>
      <c r="X94" s="15"/>
      <c r="Y94" s="15"/>
      <c r="Z94" s="19"/>
      <c r="AA94" s="15"/>
      <c r="AB94" s="15"/>
    </row>
    <row r="95" spans="1:28" ht="11.25" customHeight="1" x14ac:dyDescent="0.3">
      <c r="A95" s="17"/>
      <c r="B95" s="16"/>
      <c r="C95" s="17"/>
      <c r="D95" s="17"/>
      <c r="E95" s="18"/>
      <c r="F95" s="51"/>
      <c r="G95" s="51"/>
      <c r="H95" s="51"/>
      <c r="I95" s="51"/>
      <c r="J95" s="51"/>
      <c r="K95" s="51"/>
      <c r="L95" s="17"/>
      <c r="M95" s="52"/>
      <c r="N95" s="20"/>
      <c r="O95" s="20"/>
      <c r="P95" s="15"/>
      <c r="Q95" s="15"/>
      <c r="R95" s="15"/>
      <c r="S95" s="18"/>
      <c r="T95" s="15"/>
      <c r="U95" s="15"/>
      <c r="V95" s="19"/>
      <c r="W95" s="15"/>
      <c r="X95" s="15"/>
      <c r="Y95" s="15"/>
      <c r="Z95" s="19"/>
      <c r="AA95" s="15"/>
      <c r="AB95" s="15"/>
    </row>
    <row r="96" spans="1:28" ht="11.25" customHeight="1" x14ac:dyDescent="0.3">
      <c r="A96" s="17"/>
      <c r="B96" s="16"/>
      <c r="C96" s="17"/>
      <c r="D96" s="17"/>
      <c r="E96" s="18"/>
      <c r="F96" s="51"/>
      <c r="G96" s="51"/>
      <c r="H96" s="51"/>
      <c r="I96" s="51"/>
      <c r="J96" s="51"/>
      <c r="K96" s="51"/>
      <c r="L96" s="17"/>
      <c r="M96" s="52"/>
      <c r="N96" s="20"/>
      <c r="O96" s="20"/>
      <c r="P96" s="15"/>
      <c r="Q96" s="15"/>
      <c r="R96" s="15"/>
      <c r="S96" s="18"/>
      <c r="T96" s="15"/>
      <c r="U96" s="15"/>
      <c r="V96" s="19"/>
      <c r="W96" s="15"/>
      <c r="X96" s="15"/>
      <c r="Y96" s="15"/>
      <c r="Z96" s="19"/>
      <c r="AA96" s="15"/>
      <c r="AB96" s="15"/>
    </row>
    <row r="97" spans="1:28" ht="11.25" customHeight="1" x14ac:dyDescent="0.3">
      <c r="A97" s="17"/>
      <c r="B97" s="16"/>
      <c r="C97" s="17"/>
      <c r="D97" s="17"/>
      <c r="E97" s="18"/>
      <c r="F97" s="51"/>
      <c r="G97" s="51"/>
      <c r="H97" s="51"/>
      <c r="I97" s="51"/>
      <c r="J97" s="51"/>
      <c r="K97" s="51"/>
      <c r="L97" s="17"/>
      <c r="M97" s="52"/>
      <c r="N97" s="20"/>
      <c r="O97" s="20"/>
      <c r="P97" s="15"/>
      <c r="Q97" s="15"/>
      <c r="R97" s="15"/>
      <c r="S97" s="18"/>
      <c r="T97" s="15"/>
      <c r="U97" s="15"/>
      <c r="V97" s="19"/>
      <c r="W97" s="15"/>
      <c r="X97" s="15"/>
      <c r="Y97" s="15"/>
      <c r="Z97" s="19"/>
      <c r="AA97" s="15"/>
      <c r="AB97" s="15"/>
    </row>
    <row r="98" spans="1:28" ht="11.25" customHeight="1" x14ac:dyDescent="0.3">
      <c r="A98" s="17"/>
      <c r="B98" s="16"/>
      <c r="C98" s="17"/>
      <c r="D98" s="17"/>
      <c r="E98" s="18"/>
      <c r="F98" s="51"/>
      <c r="G98" s="51"/>
      <c r="H98" s="51"/>
      <c r="I98" s="51"/>
      <c r="J98" s="51"/>
      <c r="K98" s="51"/>
      <c r="L98" s="17"/>
      <c r="M98" s="52"/>
      <c r="N98" s="20"/>
      <c r="O98" s="20"/>
      <c r="P98" s="15"/>
      <c r="Q98" s="15"/>
      <c r="R98" s="15"/>
      <c r="S98" s="18"/>
      <c r="T98" s="15"/>
      <c r="U98" s="15"/>
      <c r="V98" s="19"/>
      <c r="W98" s="15"/>
      <c r="X98" s="15"/>
      <c r="Y98" s="15"/>
      <c r="Z98" s="19"/>
      <c r="AA98" s="15"/>
      <c r="AB98" s="15"/>
    </row>
    <row r="99" spans="1:28" ht="11.25" customHeight="1" x14ac:dyDescent="0.3">
      <c r="A99" s="17"/>
      <c r="B99" s="16"/>
      <c r="C99" s="17"/>
      <c r="D99" s="17"/>
      <c r="E99" s="18"/>
      <c r="F99" s="51"/>
      <c r="G99" s="51"/>
      <c r="H99" s="51"/>
      <c r="I99" s="51"/>
      <c r="J99" s="51"/>
      <c r="K99" s="51"/>
      <c r="L99" s="17"/>
      <c r="M99" s="52"/>
      <c r="N99" s="20"/>
      <c r="O99" s="20"/>
      <c r="P99" s="15"/>
      <c r="Q99" s="15"/>
      <c r="R99" s="15"/>
      <c r="S99" s="18"/>
      <c r="T99" s="15"/>
      <c r="U99" s="15"/>
      <c r="V99" s="19"/>
      <c r="W99" s="15"/>
      <c r="X99" s="15"/>
      <c r="Y99" s="15"/>
      <c r="Z99" s="19"/>
      <c r="AA99" s="15"/>
      <c r="AB99" s="15"/>
    </row>
    <row r="100" spans="1:28" ht="11.25" customHeight="1" x14ac:dyDescent="0.3">
      <c r="A100" s="17"/>
      <c r="B100" s="16"/>
      <c r="C100" s="17"/>
      <c r="D100" s="17"/>
      <c r="E100" s="18"/>
      <c r="F100" s="51"/>
      <c r="G100" s="51"/>
      <c r="H100" s="51"/>
      <c r="I100" s="51"/>
      <c r="J100" s="51"/>
      <c r="K100" s="51"/>
      <c r="L100" s="17"/>
      <c r="M100" s="52"/>
      <c r="N100" s="20"/>
      <c r="O100" s="20"/>
      <c r="P100" s="15"/>
      <c r="Q100" s="15"/>
      <c r="R100" s="15"/>
      <c r="S100" s="18"/>
      <c r="T100" s="15"/>
      <c r="U100" s="15"/>
      <c r="V100" s="19"/>
      <c r="W100" s="15"/>
      <c r="X100" s="15"/>
      <c r="Y100" s="15"/>
      <c r="Z100" s="19"/>
      <c r="AA100" s="15"/>
      <c r="AB100" s="15"/>
    </row>
    <row r="101" spans="1:28" ht="11.25" customHeight="1" x14ac:dyDescent="0.3">
      <c r="A101" s="17"/>
      <c r="B101" s="16"/>
      <c r="C101" s="17"/>
      <c r="D101" s="17"/>
      <c r="E101" s="18"/>
      <c r="F101" s="51"/>
      <c r="G101" s="51"/>
      <c r="H101" s="51"/>
      <c r="I101" s="51"/>
      <c r="J101" s="51"/>
      <c r="K101" s="51"/>
      <c r="L101" s="17"/>
      <c r="M101" s="52"/>
      <c r="N101" s="20"/>
      <c r="O101" s="20"/>
      <c r="P101" s="15"/>
      <c r="Q101" s="15"/>
      <c r="R101" s="15"/>
      <c r="S101" s="18"/>
      <c r="T101" s="15"/>
      <c r="U101" s="15"/>
      <c r="V101" s="19"/>
      <c r="W101" s="15"/>
      <c r="X101" s="15"/>
      <c r="Y101" s="15"/>
      <c r="Z101" s="19"/>
      <c r="AA101" s="15"/>
      <c r="AB101" s="15"/>
    </row>
    <row r="102" spans="1:28" ht="11.25" customHeight="1" x14ac:dyDescent="0.3">
      <c r="A102" s="17"/>
      <c r="B102" s="16"/>
      <c r="C102" s="17"/>
      <c r="D102" s="17"/>
      <c r="E102" s="18"/>
      <c r="F102" s="51"/>
      <c r="G102" s="51"/>
      <c r="H102" s="51"/>
      <c r="I102" s="51"/>
      <c r="J102" s="51"/>
      <c r="K102" s="51"/>
      <c r="L102" s="17"/>
      <c r="M102" s="52"/>
      <c r="N102" s="20"/>
      <c r="O102" s="20"/>
      <c r="P102" s="15"/>
      <c r="Q102" s="15"/>
      <c r="R102" s="15"/>
      <c r="S102" s="18"/>
      <c r="T102" s="15"/>
      <c r="U102" s="15"/>
      <c r="V102" s="19"/>
      <c r="W102" s="15"/>
      <c r="X102" s="15"/>
      <c r="Y102" s="15"/>
      <c r="Z102" s="19"/>
      <c r="AA102" s="15"/>
      <c r="AB102" s="15"/>
    </row>
    <row r="103" spans="1:28" ht="11.25" customHeight="1" x14ac:dyDescent="0.3">
      <c r="A103" s="17"/>
      <c r="B103" s="16"/>
      <c r="C103" s="17"/>
      <c r="D103" s="17"/>
      <c r="E103" s="18"/>
      <c r="F103" s="51"/>
      <c r="G103" s="51"/>
      <c r="H103" s="51"/>
      <c r="I103" s="51"/>
      <c r="J103" s="51"/>
      <c r="K103" s="51"/>
      <c r="L103" s="17"/>
      <c r="M103" s="52"/>
      <c r="N103" s="20"/>
      <c r="O103" s="20"/>
      <c r="P103" s="15"/>
      <c r="Q103" s="15"/>
      <c r="R103" s="15"/>
      <c r="S103" s="18"/>
      <c r="T103" s="15"/>
      <c r="U103" s="15"/>
      <c r="V103" s="19"/>
      <c r="W103" s="15"/>
      <c r="X103" s="15"/>
      <c r="Y103" s="15"/>
      <c r="Z103" s="19"/>
      <c r="AA103" s="15"/>
      <c r="AB103" s="15"/>
    </row>
    <row r="104" spans="1:28" ht="11.25" customHeight="1" x14ac:dyDescent="0.3">
      <c r="A104" s="17"/>
      <c r="B104" s="16"/>
      <c r="C104" s="17"/>
      <c r="D104" s="17"/>
      <c r="E104" s="18"/>
      <c r="F104" s="51"/>
      <c r="G104" s="51"/>
      <c r="H104" s="51"/>
      <c r="I104" s="51"/>
      <c r="J104" s="51"/>
      <c r="K104" s="51"/>
      <c r="L104" s="17"/>
      <c r="M104" s="52"/>
      <c r="N104" s="20"/>
      <c r="O104" s="20"/>
      <c r="P104" s="15"/>
      <c r="Q104" s="15"/>
      <c r="R104" s="15"/>
      <c r="S104" s="18"/>
      <c r="T104" s="15"/>
      <c r="U104" s="15"/>
      <c r="V104" s="19"/>
      <c r="W104" s="15"/>
      <c r="X104" s="15"/>
      <c r="Y104" s="15"/>
      <c r="Z104" s="19"/>
      <c r="AA104" s="15"/>
      <c r="AB104" s="15"/>
    </row>
    <row r="105" spans="1:28" ht="11.25" customHeight="1" x14ac:dyDescent="0.3">
      <c r="A105" s="17"/>
      <c r="B105" s="16"/>
      <c r="C105" s="17"/>
      <c r="D105" s="17"/>
      <c r="E105" s="18"/>
      <c r="F105" s="51"/>
      <c r="G105" s="51"/>
      <c r="H105" s="51"/>
      <c r="I105" s="51"/>
      <c r="J105" s="51"/>
      <c r="K105" s="51"/>
      <c r="L105" s="17"/>
      <c r="M105" s="52"/>
      <c r="N105" s="20"/>
      <c r="O105" s="20"/>
      <c r="P105" s="15"/>
      <c r="Q105" s="15"/>
      <c r="R105" s="15"/>
      <c r="S105" s="18"/>
      <c r="T105" s="15"/>
      <c r="U105" s="15"/>
      <c r="V105" s="19"/>
      <c r="W105" s="15"/>
      <c r="X105" s="15"/>
      <c r="Y105" s="15"/>
      <c r="Z105" s="19"/>
      <c r="AA105" s="15"/>
      <c r="AB105" s="15"/>
    </row>
    <row r="106" spans="1:28" ht="11.25" customHeight="1" x14ac:dyDescent="0.3">
      <c r="A106" s="17"/>
      <c r="B106" s="16"/>
      <c r="C106" s="17"/>
      <c r="D106" s="17"/>
      <c r="E106" s="18"/>
      <c r="F106" s="51"/>
      <c r="G106" s="51"/>
      <c r="H106" s="51"/>
      <c r="I106" s="51"/>
      <c r="J106" s="51"/>
      <c r="K106" s="51"/>
      <c r="L106" s="17"/>
      <c r="M106" s="52"/>
      <c r="N106" s="20"/>
      <c r="O106" s="20"/>
      <c r="P106" s="15"/>
      <c r="Q106" s="15"/>
      <c r="R106" s="15"/>
      <c r="S106" s="18"/>
      <c r="T106" s="15"/>
      <c r="U106" s="15"/>
      <c r="V106" s="19"/>
      <c r="W106" s="15"/>
      <c r="X106" s="15"/>
      <c r="Y106" s="15"/>
      <c r="Z106" s="19"/>
      <c r="AA106" s="15"/>
      <c r="AB106" s="15"/>
    </row>
    <row r="107" spans="1:28" ht="11.25" customHeight="1" x14ac:dyDescent="0.3">
      <c r="A107" s="17"/>
      <c r="B107" s="16"/>
      <c r="C107" s="17"/>
      <c r="D107" s="17"/>
      <c r="E107" s="18"/>
      <c r="F107" s="51"/>
      <c r="G107" s="51"/>
      <c r="H107" s="51"/>
      <c r="I107" s="51"/>
      <c r="J107" s="51"/>
      <c r="K107" s="51"/>
      <c r="L107" s="17"/>
      <c r="M107" s="52"/>
      <c r="N107" s="20"/>
      <c r="O107" s="20"/>
      <c r="P107" s="15"/>
      <c r="Q107" s="15"/>
      <c r="R107" s="15"/>
      <c r="S107" s="18"/>
      <c r="T107" s="15"/>
      <c r="U107" s="15"/>
      <c r="V107" s="19"/>
      <c r="W107" s="15"/>
      <c r="X107" s="15"/>
      <c r="Y107" s="15"/>
      <c r="Z107" s="19"/>
      <c r="AA107" s="15"/>
      <c r="AB107" s="15"/>
    </row>
    <row r="108" spans="1:28" ht="11.25" customHeight="1" x14ac:dyDescent="0.3">
      <c r="A108" s="17"/>
      <c r="B108" s="16"/>
      <c r="C108" s="17"/>
      <c r="D108" s="17"/>
      <c r="E108" s="18"/>
      <c r="F108" s="51"/>
      <c r="G108" s="51"/>
      <c r="H108" s="51"/>
      <c r="I108" s="51"/>
      <c r="J108" s="51"/>
      <c r="K108" s="51"/>
      <c r="L108" s="17"/>
      <c r="M108" s="52"/>
      <c r="N108" s="20"/>
      <c r="O108" s="20"/>
      <c r="P108" s="15"/>
      <c r="Q108" s="15"/>
      <c r="R108" s="15"/>
      <c r="S108" s="18"/>
      <c r="T108" s="15"/>
      <c r="U108" s="15"/>
      <c r="V108" s="19"/>
      <c r="W108" s="15"/>
      <c r="X108" s="15"/>
      <c r="Y108" s="15"/>
      <c r="Z108" s="19"/>
      <c r="AA108" s="15"/>
      <c r="AB108" s="15"/>
    </row>
    <row r="109" spans="1:28" ht="11.25" customHeight="1" x14ac:dyDescent="0.3">
      <c r="A109" s="17"/>
      <c r="B109" s="16"/>
      <c r="C109" s="17"/>
      <c r="D109" s="17"/>
      <c r="E109" s="18"/>
      <c r="F109" s="51"/>
      <c r="G109" s="51"/>
      <c r="H109" s="51"/>
      <c r="I109" s="51"/>
      <c r="J109" s="51"/>
      <c r="K109" s="51"/>
      <c r="L109" s="17"/>
      <c r="M109" s="52"/>
      <c r="N109" s="20"/>
      <c r="O109" s="20"/>
      <c r="P109" s="15"/>
      <c r="Q109" s="15"/>
      <c r="R109" s="15"/>
      <c r="S109" s="18"/>
      <c r="T109" s="15"/>
      <c r="U109" s="15"/>
      <c r="V109" s="19"/>
      <c r="W109" s="15"/>
      <c r="X109" s="15"/>
      <c r="Y109" s="15"/>
      <c r="Z109" s="19"/>
      <c r="AA109" s="15"/>
      <c r="AB109" s="15"/>
    </row>
    <row r="110" spans="1:28" ht="11.25" customHeight="1" x14ac:dyDescent="0.3">
      <c r="A110" s="17"/>
      <c r="B110" s="16"/>
      <c r="C110" s="17"/>
      <c r="D110" s="17"/>
      <c r="E110" s="18"/>
      <c r="F110" s="51"/>
      <c r="G110" s="51"/>
      <c r="H110" s="51"/>
      <c r="I110" s="51"/>
      <c r="J110" s="51"/>
      <c r="K110" s="51"/>
      <c r="L110" s="17"/>
      <c r="M110" s="52"/>
      <c r="N110" s="20"/>
      <c r="O110" s="20"/>
      <c r="P110" s="15"/>
      <c r="Q110" s="15"/>
      <c r="R110" s="15"/>
      <c r="S110" s="18"/>
      <c r="T110" s="15"/>
      <c r="U110" s="15"/>
      <c r="V110" s="19"/>
      <c r="W110" s="15"/>
      <c r="X110" s="15"/>
      <c r="Y110" s="15"/>
      <c r="Z110" s="19"/>
      <c r="AA110" s="15"/>
      <c r="AB110" s="15"/>
    </row>
    <row r="111" spans="1:28" ht="11.25" customHeight="1" x14ac:dyDescent="0.3">
      <c r="A111" s="17"/>
      <c r="B111" s="16"/>
      <c r="C111" s="17"/>
      <c r="D111" s="17"/>
      <c r="E111" s="18"/>
      <c r="F111" s="51"/>
      <c r="G111" s="51"/>
      <c r="H111" s="51"/>
      <c r="I111" s="51"/>
      <c r="J111" s="51"/>
      <c r="K111" s="51"/>
      <c r="L111" s="17"/>
      <c r="M111" s="52"/>
      <c r="N111" s="20"/>
      <c r="O111" s="20"/>
      <c r="P111" s="15"/>
      <c r="Q111" s="15"/>
      <c r="R111" s="15"/>
      <c r="S111" s="18"/>
      <c r="T111" s="15"/>
      <c r="U111" s="15"/>
      <c r="V111" s="19"/>
      <c r="W111" s="15"/>
      <c r="X111" s="15"/>
      <c r="Y111" s="15"/>
      <c r="Z111" s="19"/>
      <c r="AA111" s="15"/>
      <c r="AB111" s="15"/>
    </row>
    <row r="112" spans="1:28" ht="11.25" customHeight="1" x14ac:dyDescent="0.3">
      <c r="A112" s="17"/>
      <c r="B112" s="16"/>
      <c r="C112" s="17"/>
      <c r="D112" s="17"/>
      <c r="E112" s="18"/>
      <c r="F112" s="51"/>
      <c r="G112" s="51"/>
      <c r="H112" s="51"/>
      <c r="I112" s="51"/>
      <c r="J112" s="51"/>
      <c r="K112" s="51"/>
      <c r="L112" s="17"/>
      <c r="M112" s="52"/>
      <c r="N112" s="20"/>
      <c r="O112" s="20"/>
      <c r="P112" s="15"/>
      <c r="Q112" s="15"/>
      <c r="R112" s="15"/>
      <c r="S112" s="18"/>
      <c r="T112" s="15"/>
      <c r="U112" s="15"/>
      <c r="V112" s="19"/>
      <c r="W112" s="15"/>
      <c r="X112" s="15"/>
      <c r="Y112" s="15"/>
      <c r="Z112" s="19"/>
      <c r="AA112" s="15"/>
      <c r="AB112" s="15"/>
    </row>
    <row r="113" spans="1:28" ht="11.25" customHeight="1" x14ac:dyDescent="0.3">
      <c r="A113" s="17"/>
      <c r="B113" s="16"/>
      <c r="C113" s="17"/>
      <c r="D113" s="17"/>
      <c r="E113" s="18"/>
      <c r="F113" s="51"/>
      <c r="G113" s="51"/>
      <c r="H113" s="51"/>
      <c r="I113" s="51"/>
      <c r="J113" s="51"/>
      <c r="K113" s="51"/>
      <c r="L113" s="17"/>
      <c r="M113" s="52"/>
      <c r="N113" s="20"/>
      <c r="O113" s="20"/>
      <c r="P113" s="15"/>
      <c r="Q113" s="15"/>
      <c r="R113" s="15"/>
      <c r="S113" s="18"/>
      <c r="T113" s="15"/>
      <c r="U113" s="15"/>
      <c r="V113" s="19"/>
      <c r="W113" s="15"/>
      <c r="X113" s="15"/>
      <c r="Y113" s="15"/>
      <c r="Z113" s="19"/>
      <c r="AA113" s="15"/>
      <c r="AB113" s="15"/>
    </row>
    <row r="114" spans="1:28" ht="11.25" customHeight="1" x14ac:dyDescent="0.3">
      <c r="A114" s="17"/>
      <c r="B114" s="16"/>
      <c r="C114" s="17"/>
      <c r="D114" s="17"/>
      <c r="E114" s="18"/>
      <c r="F114" s="51"/>
      <c r="G114" s="51"/>
      <c r="H114" s="51"/>
      <c r="I114" s="51"/>
      <c r="J114" s="51"/>
      <c r="K114" s="51"/>
      <c r="L114" s="17"/>
      <c r="M114" s="52"/>
      <c r="N114" s="20"/>
      <c r="O114" s="20"/>
      <c r="P114" s="15"/>
      <c r="Q114" s="15"/>
      <c r="R114" s="15"/>
      <c r="S114" s="18"/>
      <c r="T114" s="15"/>
      <c r="U114" s="15"/>
      <c r="V114" s="19"/>
      <c r="W114" s="15"/>
      <c r="X114" s="15"/>
      <c r="Y114" s="15"/>
      <c r="Z114" s="19"/>
      <c r="AA114" s="15"/>
      <c r="AB114" s="15"/>
    </row>
    <row r="115" spans="1:28" ht="11.25" customHeight="1" x14ac:dyDescent="0.3">
      <c r="A115" s="17"/>
      <c r="B115" s="16"/>
      <c r="C115" s="17"/>
      <c r="D115" s="17"/>
      <c r="E115" s="18"/>
      <c r="F115" s="51"/>
      <c r="G115" s="51"/>
      <c r="H115" s="51"/>
      <c r="I115" s="51"/>
      <c r="J115" s="51"/>
      <c r="K115" s="51"/>
      <c r="L115" s="17"/>
      <c r="M115" s="52"/>
      <c r="N115" s="20"/>
      <c r="O115" s="20"/>
      <c r="P115" s="15"/>
      <c r="Q115" s="15"/>
      <c r="R115" s="15"/>
      <c r="S115" s="18"/>
      <c r="T115" s="15"/>
      <c r="U115" s="15"/>
      <c r="V115" s="19"/>
      <c r="W115" s="15"/>
      <c r="X115" s="15"/>
      <c r="Y115" s="15"/>
      <c r="Z115" s="19"/>
      <c r="AA115" s="15"/>
      <c r="AB115" s="15"/>
    </row>
    <row r="116" spans="1:28" ht="11.25" customHeight="1" x14ac:dyDescent="0.3">
      <c r="A116" s="17"/>
      <c r="B116" s="16"/>
      <c r="C116" s="17"/>
      <c r="D116" s="17"/>
      <c r="E116" s="18"/>
      <c r="F116" s="51"/>
      <c r="G116" s="51"/>
      <c r="H116" s="51"/>
      <c r="I116" s="51"/>
      <c r="J116" s="51"/>
      <c r="K116" s="51"/>
      <c r="L116" s="17"/>
      <c r="M116" s="52"/>
      <c r="N116" s="20"/>
      <c r="O116" s="20"/>
      <c r="P116" s="15"/>
      <c r="Q116" s="15"/>
      <c r="R116" s="15"/>
      <c r="S116" s="18"/>
      <c r="T116" s="15"/>
      <c r="U116" s="15"/>
      <c r="V116" s="19"/>
      <c r="W116" s="15"/>
      <c r="X116" s="15"/>
      <c r="Y116" s="15"/>
      <c r="Z116" s="19"/>
      <c r="AA116" s="15"/>
      <c r="AB116" s="15"/>
    </row>
    <row r="117" spans="1:28" ht="11.25" customHeight="1" x14ac:dyDescent="0.3">
      <c r="A117" s="17"/>
      <c r="B117" s="16"/>
      <c r="C117" s="17"/>
      <c r="D117" s="17"/>
      <c r="E117" s="18"/>
      <c r="F117" s="51"/>
      <c r="G117" s="51"/>
      <c r="H117" s="51"/>
      <c r="I117" s="51"/>
      <c r="J117" s="51"/>
      <c r="K117" s="51"/>
      <c r="L117" s="17"/>
      <c r="M117" s="52"/>
      <c r="N117" s="20"/>
      <c r="O117" s="20"/>
      <c r="P117" s="15"/>
      <c r="Q117" s="15"/>
      <c r="R117" s="15"/>
      <c r="S117" s="18"/>
      <c r="T117" s="15"/>
      <c r="U117" s="15"/>
      <c r="V117" s="19"/>
      <c r="W117" s="15"/>
      <c r="X117" s="15"/>
      <c r="Y117" s="15"/>
      <c r="Z117" s="19"/>
      <c r="AA117" s="15"/>
      <c r="AB117" s="15"/>
    </row>
    <row r="118" spans="1:28" ht="11.25" customHeight="1" x14ac:dyDescent="0.3">
      <c r="A118" s="17"/>
      <c r="B118" s="16"/>
      <c r="C118" s="17"/>
      <c r="D118" s="17"/>
      <c r="E118" s="18"/>
      <c r="F118" s="51"/>
      <c r="G118" s="51"/>
      <c r="H118" s="51"/>
      <c r="I118" s="51"/>
      <c r="J118" s="51"/>
      <c r="K118" s="51"/>
      <c r="L118" s="17"/>
      <c r="M118" s="52"/>
      <c r="N118" s="20"/>
      <c r="O118" s="20"/>
      <c r="P118" s="15"/>
      <c r="Q118" s="15"/>
      <c r="R118" s="15"/>
      <c r="S118" s="18"/>
      <c r="T118" s="15"/>
      <c r="U118" s="15"/>
      <c r="V118" s="19"/>
      <c r="W118" s="15"/>
      <c r="X118" s="15"/>
      <c r="Y118" s="15"/>
      <c r="Z118" s="19"/>
      <c r="AA118" s="15"/>
      <c r="AB118" s="15"/>
    </row>
    <row r="119" spans="1:28" ht="11.25" customHeight="1" x14ac:dyDescent="0.3">
      <c r="A119" s="17"/>
      <c r="B119" s="16"/>
      <c r="C119" s="17"/>
      <c r="D119" s="17"/>
      <c r="E119" s="18"/>
      <c r="F119" s="51"/>
      <c r="G119" s="51"/>
      <c r="H119" s="51"/>
      <c r="I119" s="51"/>
      <c r="J119" s="51"/>
      <c r="K119" s="51"/>
      <c r="L119" s="17"/>
      <c r="M119" s="52"/>
      <c r="N119" s="20"/>
      <c r="O119" s="20"/>
      <c r="P119" s="15"/>
      <c r="Q119" s="15"/>
      <c r="R119" s="15"/>
      <c r="S119" s="18"/>
      <c r="T119" s="15"/>
      <c r="U119" s="15"/>
      <c r="V119" s="19"/>
      <c r="W119" s="15"/>
      <c r="X119" s="15"/>
      <c r="Y119" s="15"/>
      <c r="Z119" s="19"/>
      <c r="AA119" s="15"/>
      <c r="AB119" s="15"/>
    </row>
    <row r="120" spans="1:28" ht="11.25" customHeight="1" x14ac:dyDescent="0.3">
      <c r="A120" s="17"/>
      <c r="B120" s="16"/>
      <c r="C120" s="17"/>
      <c r="D120" s="17"/>
      <c r="E120" s="18"/>
      <c r="F120" s="51"/>
      <c r="G120" s="51"/>
      <c r="H120" s="51"/>
      <c r="I120" s="51"/>
      <c r="J120" s="51"/>
      <c r="K120" s="51"/>
      <c r="L120" s="17"/>
      <c r="M120" s="52"/>
      <c r="N120" s="20"/>
      <c r="O120" s="20"/>
      <c r="P120" s="15"/>
      <c r="Q120" s="15"/>
      <c r="R120" s="15"/>
      <c r="S120" s="18"/>
      <c r="T120" s="15"/>
      <c r="U120" s="15"/>
      <c r="V120" s="19"/>
      <c r="W120" s="15"/>
      <c r="X120" s="15"/>
      <c r="Y120" s="15"/>
      <c r="Z120" s="19"/>
      <c r="AA120" s="15"/>
      <c r="AB120" s="15"/>
    </row>
    <row r="121" spans="1:28" ht="11.25" customHeight="1" x14ac:dyDescent="0.3">
      <c r="A121" s="17"/>
      <c r="B121" s="16"/>
      <c r="C121" s="17"/>
      <c r="D121" s="17"/>
      <c r="E121" s="18"/>
      <c r="F121" s="51"/>
      <c r="G121" s="51"/>
      <c r="H121" s="51"/>
      <c r="I121" s="51"/>
      <c r="J121" s="51"/>
      <c r="K121" s="51"/>
      <c r="L121" s="17"/>
      <c r="M121" s="52"/>
      <c r="N121" s="20"/>
      <c r="O121" s="20"/>
      <c r="P121" s="15"/>
      <c r="Q121" s="15"/>
      <c r="R121" s="15"/>
      <c r="S121" s="18"/>
      <c r="T121" s="15"/>
      <c r="U121" s="15"/>
      <c r="V121" s="19"/>
      <c r="W121" s="15"/>
      <c r="X121" s="15"/>
      <c r="Y121" s="15"/>
      <c r="Z121" s="19"/>
      <c r="AA121" s="15"/>
      <c r="AB121" s="15"/>
    </row>
    <row r="122" spans="1:28" ht="11.25" customHeight="1" x14ac:dyDescent="0.3">
      <c r="A122" s="17"/>
      <c r="B122" s="16"/>
      <c r="C122" s="17"/>
      <c r="D122" s="17"/>
      <c r="E122" s="18"/>
      <c r="F122" s="51"/>
      <c r="G122" s="51"/>
      <c r="H122" s="51"/>
      <c r="I122" s="51"/>
      <c r="J122" s="51"/>
      <c r="K122" s="51"/>
      <c r="L122" s="17"/>
      <c r="M122" s="52"/>
      <c r="N122" s="20"/>
      <c r="O122" s="20"/>
      <c r="P122" s="15"/>
      <c r="Q122" s="15"/>
      <c r="R122" s="15"/>
      <c r="S122" s="18"/>
      <c r="T122" s="15"/>
      <c r="U122" s="15"/>
      <c r="V122" s="19"/>
      <c r="W122" s="15"/>
      <c r="X122" s="15"/>
      <c r="Y122" s="15"/>
      <c r="Z122" s="19"/>
      <c r="AA122" s="15"/>
      <c r="AB122" s="15"/>
    </row>
    <row r="123" spans="1:28" ht="11.25" customHeight="1" x14ac:dyDescent="0.3">
      <c r="A123" s="17"/>
      <c r="B123" s="16"/>
      <c r="C123" s="17"/>
      <c r="D123" s="17"/>
      <c r="E123" s="18"/>
      <c r="F123" s="51"/>
      <c r="G123" s="51"/>
      <c r="H123" s="51"/>
      <c r="I123" s="51"/>
      <c r="J123" s="51"/>
      <c r="K123" s="51"/>
      <c r="L123" s="17"/>
      <c r="M123" s="52"/>
      <c r="N123" s="20"/>
      <c r="O123" s="20"/>
      <c r="P123" s="15"/>
      <c r="Q123" s="15"/>
      <c r="R123" s="15"/>
      <c r="S123" s="18"/>
      <c r="T123" s="15"/>
      <c r="U123" s="15"/>
      <c r="V123" s="19"/>
      <c r="W123" s="15"/>
      <c r="X123" s="15"/>
      <c r="Y123" s="15"/>
      <c r="Z123" s="19"/>
      <c r="AA123" s="15"/>
      <c r="AB123" s="15"/>
    </row>
    <row r="124" spans="1:28" ht="11.25" customHeight="1" x14ac:dyDescent="0.3">
      <c r="A124" s="17"/>
      <c r="B124" s="16"/>
      <c r="C124" s="17"/>
      <c r="D124" s="17"/>
      <c r="E124" s="18"/>
      <c r="F124" s="51"/>
      <c r="G124" s="51"/>
      <c r="H124" s="51"/>
      <c r="I124" s="51"/>
      <c r="J124" s="51"/>
      <c r="K124" s="51"/>
      <c r="L124" s="17"/>
      <c r="M124" s="52"/>
      <c r="N124" s="20"/>
      <c r="O124" s="20"/>
      <c r="P124" s="15"/>
      <c r="Q124" s="15"/>
      <c r="R124" s="15"/>
      <c r="S124" s="18"/>
      <c r="T124" s="15"/>
      <c r="U124" s="15"/>
      <c r="V124" s="19"/>
      <c r="W124" s="15"/>
      <c r="X124" s="15"/>
      <c r="Y124" s="15"/>
      <c r="Z124" s="19"/>
      <c r="AA124" s="15"/>
      <c r="AB124" s="15"/>
    </row>
    <row r="125" spans="1:28" ht="11.25" customHeight="1" x14ac:dyDescent="0.3">
      <c r="A125" s="17"/>
      <c r="B125" s="16"/>
      <c r="C125" s="17"/>
      <c r="D125" s="17"/>
      <c r="E125" s="18"/>
      <c r="F125" s="51"/>
      <c r="G125" s="51"/>
      <c r="H125" s="51"/>
      <c r="I125" s="51"/>
      <c r="J125" s="51"/>
      <c r="K125" s="51"/>
      <c r="L125" s="17"/>
      <c r="M125" s="52"/>
      <c r="N125" s="20"/>
      <c r="O125" s="20"/>
      <c r="P125" s="15"/>
      <c r="Q125" s="15"/>
      <c r="R125" s="15"/>
      <c r="S125" s="18"/>
      <c r="T125" s="15"/>
      <c r="U125" s="15"/>
      <c r="V125" s="19"/>
      <c r="W125" s="15"/>
      <c r="X125" s="15"/>
      <c r="Y125" s="15"/>
      <c r="Z125" s="19"/>
      <c r="AA125" s="15"/>
      <c r="AB125" s="15"/>
    </row>
    <row r="126" spans="1:28" ht="11.25" customHeight="1" x14ac:dyDescent="0.3">
      <c r="A126" s="17"/>
      <c r="B126" s="16"/>
      <c r="C126" s="17"/>
      <c r="D126" s="17"/>
      <c r="E126" s="18"/>
      <c r="F126" s="51"/>
      <c r="G126" s="51"/>
      <c r="H126" s="51"/>
      <c r="I126" s="51"/>
      <c r="J126" s="51"/>
      <c r="K126" s="51"/>
      <c r="L126" s="17"/>
      <c r="M126" s="52"/>
      <c r="N126" s="20"/>
      <c r="O126" s="20"/>
      <c r="P126" s="15"/>
      <c r="Q126" s="15"/>
      <c r="R126" s="15"/>
      <c r="S126" s="18"/>
      <c r="T126" s="15"/>
      <c r="U126" s="15"/>
      <c r="V126" s="19"/>
      <c r="W126" s="15"/>
      <c r="X126" s="15"/>
      <c r="Y126" s="15"/>
      <c r="Z126" s="19"/>
      <c r="AA126" s="15"/>
      <c r="AB126" s="15"/>
    </row>
    <row r="127" spans="1:28" ht="11.25" customHeight="1" x14ac:dyDescent="0.3">
      <c r="A127" s="17"/>
      <c r="B127" s="16"/>
      <c r="C127" s="17"/>
      <c r="D127" s="17"/>
      <c r="E127" s="18"/>
      <c r="F127" s="51"/>
      <c r="G127" s="51"/>
      <c r="H127" s="51"/>
      <c r="I127" s="51"/>
      <c r="J127" s="51"/>
      <c r="K127" s="51"/>
      <c r="L127" s="17"/>
      <c r="M127" s="52"/>
      <c r="N127" s="20"/>
      <c r="O127" s="20"/>
      <c r="P127" s="15"/>
      <c r="Q127" s="15"/>
      <c r="R127" s="15"/>
      <c r="S127" s="18"/>
      <c r="T127" s="15"/>
      <c r="U127" s="15"/>
      <c r="V127" s="19"/>
      <c r="W127" s="15"/>
      <c r="X127" s="15"/>
      <c r="Y127" s="15"/>
      <c r="Z127" s="19"/>
      <c r="AA127" s="15"/>
      <c r="AB127" s="15"/>
    </row>
    <row r="128" spans="1:28" ht="11.25" customHeight="1" x14ac:dyDescent="0.3">
      <c r="A128" s="17"/>
      <c r="B128" s="16"/>
      <c r="C128" s="17"/>
      <c r="D128" s="17"/>
      <c r="E128" s="18"/>
      <c r="F128" s="51"/>
      <c r="G128" s="51"/>
      <c r="H128" s="51"/>
      <c r="I128" s="51"/>
      <c r="J128" s="51"/>
      <c r="K128" s="51"/>
      <c r="L128" s="17"/>
      <c r="M128" s="52"/>
      <c r="N128" s="20"/>
      <c r="O128" s="20"/>
      <c r="P128" s="15"/>
      <c r="Q128" s="15"/>
      <c r="R128" s="15"/>
      <c r="S128" s="18"/>
      <c r="T128" s="15"/>
      <c r="U128" s="15"/>
      <c r="V128" s="19"/>
      <c r="W128" s="15"/>
      <c r="X128" s="15"/>
      <c r="Y128" s="15"/>
      <c r="Z128" s="19"/>
      <c r="AA128" s="15"/>
      <c r="AB128" s="15"/>
    </row>
    <row r="129" spans="1:28" ht="11.25" customHeight="1" x14ac:dyDescent="0.3">
      <c r="A129" s="17"/>
      <c r="B129" s="16"/>
      <c r="C129" s="17"/>
      <c r="D129" s="17"/>
      <c r="E129" s="18"/>
      <c r="F129" s="51"/>
      <c r="G129" s="51"/>
      <c r="H129" s="51"/>
      <c r="I129" s="51"/>
      <c r="J129" s="51"/>
      <c r="K129" s="51"/>
      <c r="L129" s="17"/>
      <c r="M129" s="52"/>
      <c r="N129" s="20"/>
      <c r="O129" s="20"/>
      <c r="P129" s="15"/>
      <c r="Q129" s="15"/>
      <c r="R129" s="15"/>
      <c r="S129" s="18"/>
      <c r="T129" s="15"/>
      <c r="U129" s="15"/>
      <c r="V129" s="19"/>
      <c r="W129" s="15"/>
      <c r="X129" s="15"/>
      <c r="Y129" s="15"/>
      <c r="Z129" s="19"/>
      <c r="AA129" s="15"/>
      <c r="AB129" s="15"/>
    </row>
    <row r="130" spans="1:28" ht="11.25" customHeight="1" x14ac:dyDescent="0.3">
      <c r="A130" s="17"/>
      <c r="B130" s="16"/>
      <c r="C130" s="17"/>
      <c r="D130" s="17"/>
      <c r="E130" s="18"/>
      <c r="F130" s="51"/>
      <c r="G130" s="51"/>
      <c r="H130" s="51"/>
      <c r="I130" s="51"/>
      <c r="J130" s="51"/>
      <c r="K130" s="51"/>
      <c r="L130" s="17"/>
      <c r="M130" s="52"/>
      <c r="N130" s="20"/>
      <c r="O130" s="20"/>
      <c r="P130" s="15"/>
      <c r="Q130" s="15"/>
      <c r="R130" s="15"/>
      <c r="S130" s="18"/>
      <c r="T130" s="15"/>
      <c r="U130" s="15"/>
      <c r="V130" s="19"/>
      <c r="W130" s="15"/>
      <c r="X130" s="15"/>
      <c r="Y130" s="15"/>
      <c r="Z130" s="19"/>
      <c r="AA130" s="15"/>
      <c r="AB130" s="15"/>
    </row>
    <row r="131" spans="1:28" ht="11.25" customHeight="1" x14ac:dyDescent="0.3">
      <c r="A131" s="17"/>
      <c r="B131" s="16"/>
      <c r="C131" s="17"/>
      <c r="D131" s="17"/>
      <c r="E131" s="18"/>
      <c r="F131" s="51"/>
      <c r="G131" s="51"/>
      <c r="H131" s="51"/>
      <c r="I131" s="51"/>
      <c r="J131" s="51"/>
      <c r="K131" s="51"/>
      <c r="L131" s="17"/>
      <c r="M131" s="52"/>
      <c r="N131" s="20"/>
      <c r="O131" s="20"/>
      <c r="P131" s="15"/>
      <c r="Q131" s="15"/>
      <c r="R131" s="15"/>
      <c r="S131" s="18"/>
      <c r="T131" s="15"/>
      <c r="U131" s="15"/>
      <c r="V131" s="19"/>
      <c r="W131" s="15"/>
      <c r="X131" s="15"/>
      <c r="Y131" s="15"/>
      <c r="Z131" s="19"/>
      <c r="AA131" s="15"/>
      <c r="AB131" s="15"/>
    </row>
    <row r="132" spans="1:28" ht="11.25" customHeight="1" x14ac:dyDescent="0.3">
      <c r="A132" s="17"/>
      <c r="B132" s="16"/>
      <c r="C132" s="17"/>
      <c r="D132" s="17"/>
      <c r="E132" s="18"/>
      <c r="F132" s="51"/>
      <c r="G132" s="51"/>
      <c r="H132" s="51"/>
      <c r="I132" s="51"/>
      <c r="J132" s="51"/>
      <c r="K132" s="51"/>
      <c r="L132" s="17"/>
      <c r="M132" s="52"/>
      <c r="N132" s="20"/>
      <c r="O132" s="20"/>
      <c r="P132" s="15"/>
      <c r="Q132" s="15"/>
      <c r="R132" s="15"/>
      <c r="S132" s="18"/>
      <c r="T132" s="15"/>
      <c r="U132" s="15"/>
      <c r="V132" s="19"/>
      <c r="W132" s="15"/>
      <c r="X132" s="15"/>
      <c r="Y132" s="15"/>
      <c r="Z132" s="19"/>
      <c r="AA132" s="15"/>
      <c r="AB132" s="15"/>
    </row>
    <row r="133" spans="1:28" ht="11.25" customHeight="1" x14ac:dyDescent="0.3">
      <c r="A133" s="17"/>
      <c r="B133" s="16"/>
      <c r="C133" s="17"/>
      <c r="D133" s="17"/>
      <c r="E133" s="18"/>
      <c r="F133" s="51"/>
      <c r="G133" s="51"/>
      <c r="H133" s="51"/>
      <c r="I133" s="51"/>
      <c r="J133" s="51"/>
      <c r="K133" s="51"/>
      <c r="L133" s="17"/>
      <c r="M133" s="52"/>
      <c r="N133" s="20"/>
      <c r="O133" s="20"/>
      <c r="P133" s="15"/>
      <c r="Q133" s="15"/>
      <c r="R133" s="15"/>
      <c r="S133" s="18"/>
      <c r="T133" s="15"/>
      <c r="U133" s="15"/>
      <c r="V133" s="19"/>
      <c r="W133" s="15"/>
      <c r="X133" s="15"/>
      <c r="Y133" s="15"/>
      <c r="Z133" s="19"/>
      <c r="AA133" s="15"/>
      <c r="AB133" s="15"/>
    </row>
    <row r="134" spans="1:28" ht="11.25" customHeight="1" x14ac:dyDescent="0.3">
      <c r="A134" s="17"/>
      <c r="B134" s="16"/>
      <c r="C134" s="17"/>
      <c r="D134" s="17"/>
      <c r="E134" s="18"/>
      <c r="F134" s="51"/>
      <c r="G134" s="51"/>
      <c r="H134" s="51"/>
      <c r="I134" s="51"/>
      <c r="J134" s="51"/>
      <c r="K134" s="51"/>
      <c r="L134" s="17"/>
      <c r="M134" s="52"/>
      <c r="N134" s="20"/>
      <c r="O134" s="20"/>
      <c r="P134" s="15"/>
      <c r="Q134" s="15"/>
      <c r="R134" s="15"/>
      <c r="S134" s="18"/>
      <c r="T134" s="15"/>
      <c r="U134" s="15"/>
      <c r="V134" s="19"/>
      <c r="W134" s="15"/>
      <c r="X134" s="15"/>
      <c r="Y134" s="15"/>
      <c r="Z134" s="19"/>
      <c r="AA134" s="15"/>
      <c r="AB134" s="15"/>
    </row>
    <row r="135" spans="1:28" ht="11.25" customHeight="1" x14ac:dyDescent="0.3">
      <c r="A135" s="17"/>
      <c r="B135" s="16"/>
      <c r="C135" s="17"/>
      <c r="D135" s="17"/>
      <c r="E135" s="18"/>
      <c r="F135" s="51"/>
      <c r="G135" s="51"/>
      <c r="H135" s="51"/>
      <c r="I135" s="51"/>
      <c r="J135" s="51"/>
      <c r="K135" s="51"/>
      <c r="L135" s="17"/>
      <c r="M135" s="52"/>
      <c r="N135" s="20"/>
      <c r="O135" s="20"/>
      <c r="P135" s="15"/>
      <c r="Q135" s="15"/>
      <c r="R135" s="15"/>
      <c r="S135" s="18"/>
      <c r="T135" s="15"/>
      <c r="U135" s="15"/>
      <c r="V135" s="19"/>
      <c r="W135" s="15"/>
      <c r="X135" s="15"/>
      <c r="Y135" s="15"/>
      <c r="Z135" s="19"/>
      <c r="AA135" s="15"/>
      <c r="AB135" s="15"/>
    </row>
    <row r="136" spans="1:28" ht="11.25" customHeight="1" x14ac:dyDescent="0.3">
      <c r="A136" s="17"/>
      <c r="B136" s="16"/>
      <c r="C136" s="17"/>
      <c r="D136" s="17"/>
      <c r="E136" s="18"/>
      <c r="F136" s="51"/>
      <c r="G136" s="51"/>
      <c r="H136" s="51"/>
      <c r="I136" s="51"/>
      <c r="J136" s="51"/>
      <c r="K136" s="51"/>
      <c r="L136" s="17"/>
      <c r="M136" s="52"/>
      <c r="N136" s="20"/>
      <c r="O136" s="20"/>
      <c r="P136" s="15"/>
      <c r="Q136" s="15"/>
      <c r="R136" s="15"/>
      <c r="S136" s="18"/>
      <c r="T136" s="15"/>
      <c r="U136" s="15"/>
      <c r="V136" s="19"/>
      <c r="W136" s="15"/>
      <c r="X136" s="15"/>
      <c r="Y136" s="15"/>
      <c r="Z136" s="19"/>
      <c r="AA136" s="15"/>
      <c r="AB136" s="15"/>
    </row>
    <row r="137" spans="1:28" ht="11.25" customHeight="1" x14ac:dyDescent="0.3">
      <c r="A137" s="17"/>
      <c r="B137" s="16"/>
      <c r="C137" s="17"/>
      <c r="D137" s="17"/>
      <c r="E137" s="18"/>
      <c r="F137" s="51"/>
      <c r="G137" s="51"/>
      <c r="H137" s="51"/>
      <c r="I137" s="51"/>
      <c r="J137" s="51"/>
      <c r="K137" s="51"/>
      <c r="L137" s="17"/>
      <c r="M137" s="52"/>
      <c r="N137" s="20"/>
      <c r="O137" s="20"/>
      <c r="P137" s="15"/>
      <c r="Q137" s="15"/>
      <c r="R137" s="15"/>
      <c r="S137" s="18"/>
      <c r="T137" s="15"/>
      <c r="U137" s="15"/>
      <c r="V137" s="19"/>
      <c r="W137" s="15"/>
      <c r="X137" s="15"/>
      <c r="Y137" s="15"/>
      <c r="Z137" s="19"/>
      <c r="AA137" s="15"/>
      <c r="AB137" s="15"/>
    </row>
    <row r="138" spans="1:28" ht="11.25" customHeight="1" x14ac:dyDescent="0.3">
      <c r="A138" s="17"/>
      <c r="B138" s="16"/>
      <c r="C138" s="17"/>
      <c r="D138" s="17"/>
      <c r="E138" s="18"/>
      <c r="F138" s="51"/>
      <c r="G138" s="51"/>
      <c r="H138" s="51"/>
      <c r="I138" s="51"/>
      <c r="J138" s="51"/>
      <c r="K138" s="51"/>
      <c r="L138" s="17"/>
      <c r="M138" s="52"/>
      <c r="N138" s="20"/>
      <c r="O138" s="20"/>
      <c r="P138" s="15"/>
      <c r="Q138" s="15"/>
      <c r="R138" s="15"/>
      <c r="S138" s="18"/>
      <c r="T138" s="15"/>
      <c r="U138" s="15"/>
      <c r="V138" s="19"/>
      <c r="W138" s="15"/>
      <c r="X138" s="15"/>
      <c r="Y138" s="15"/>
      <c r="Z138" s="19"/>
      <c r="AA138" s="15"/>
      <c r="AB138" s="15"/>
    </row>
    <row r="139" spans="1:28" ht="11.25" customHeight="1" x14ac:dyDescent="0.3">
      <c r="A139" s="17"/>
      <c r="B139" s="16"/>
      <c r="C139" s="17"/>
      <c r="D139" s="17"/>
      <c r="E139" s="18"/>
      <c r="F139" s="51"/>
      <c r="G139" s="51"/>
      <c r="H139" s="51"/>
      <c r="I139" s="51"/>
      <c r="J139" s="51"/>
      <c r="K139" s="51"/>
      <c r="L139" s="17"/>
      <c r="M139" s="52"/>
      <c r="N139" s="20"/>
      <c r="O139" s="20"/>
      <c r="P139" s="15"/>
      <c r="Q139" s="15"/>
      <c r="R139" s="15"/>
      <c r="S139" s="18"/>
      <c r="T139" s="15"/>
      <c r="U139" s="15"/>
      <c r="V139" s="19"/>
      <c r="W139" s="15"/>
      <c r="X139" s="15"/>
      <c r="Y139" s="15"/>
      <c r="Z139" s="19"/>
      <c r="AA139" s="15"/>
      <c r="AB139" s="15"/>
    </row>
    <row r="140" spans="1:28" ht="11.25" customHeight="1" x14ac:dyDescent="0.3">
      <c r="A140" s="17"/>
      <c r="B140" s="16"/>
      <c r="C140" s="17"/>
      <c r="D140" s="17"/>
      <c r="E140" s="18"/>
      <c r="F140" s="51"/>
      <c r="G140" s="51"/>
      <c r="H140" s="51"/>
      <c r="I140" s="51"/>
      <c r="J140" s="51"/>
      <c r="K140" s="51"/>
      <c r="L140" s="17"/>
      <c r="M140" s="52"/>
      <c r="N140" s="20"/>
      <c r="O140" s="20"/>
      <c r="P140" s="15"/>
      <c r="Q140" s="15"/>
      <c r="R140" s="15"/>
      <c r="S140" s="18"/>
      <c r="T140" s="15"/>
      <c r="U140" s="15"/>
      <c r="V140" s="19"/>
      <c r="W140" s="15"/>
      <c r="X140" s="15"/>
      <c r="Y140" s="15"/>
      <c r="Z140" s="19"/>
      <c r="AA140" s="15"/>
      <c r="AB140" s="15"/>
    </row>
    <row r="141" spans="1:28" ht="11.25" customHeight="1" x14ac:dyDescent="0.3">
      <c r="A141" s="17"/>
      <c r="B141" s="16"/>
      <c r="C141" s="17"/>
      <c r="D141" s="17"/>
      <c r="E141" s="18"/>
      <c r="F141" s="51"/>
      <c r="G141" s="51"/>
      <c r="H141" s="51"/>
      <c r="I141" s="51"/>
      <c r="J141" s="51"/>
      <c r="K141" s="51"/>
      <c r="L141" s="17"/>
      <c r="M141" s="52"/>
      <c r="N141" s="20"/>
      <c r="O141" s="20"/>
      <c r="P141" s="15"/>
      <c r="Q141" s="15"/>
      <c r="R141" s="15"/>
      <c r="S141" s="18"/>
      <c r="T141" s="15"/>
      <c r="U141" s="15"/>
      <c r="V141" s="19"/>
      <c r="W141" s="15"/>
      <c r="X141" s="15"/>
      <c r="Y141" s="15"/>
      <c r="Z141" s="19"/>
      <c r="AA141" s="15"/>
      <c r="AB141" s="15"/>
    </row>
    <row r="142" spans="1:28" ht="11.25" customHeight="1" x14ac:dyDescent="0.3">
      <c r="A142" s="17"/>
      <c r="B142" s="16"/>
      <c r="C142" s="17"/>
      <c r="D142" s="17"/>
      <c r="E142" s="18"/>
      <c r="F142" s="51"/>
      <c r="G142" s="51"/>
      <c r="H142" s="51"/>
      <c r="I142" s="51"/>
      <c r="J142" s="51"/>
      <c r="K142" s="51"/>
      <c r="L142" s="17"/>
      <c r="M142" s="52"/>
      <c r="N142" s="20"/>
      <c r="O142" s="20"/>
      <c r="P142" s="15"/>
      <c r="Q142" s="15"/>
      <c r="R142" s="15"/>
      <c r="S142" s="18"/>
      <c r="T142" s="15"/>
      <c r="U142" s="15"/>
      <c r="V142" s="19"/>
      <c r="W142" s="15"/>
      <c r="X142" s="15"/>
      <c r="Y142" s="15"/>
      <c r="Z142" s="19"/>
      <c r="AA142" s="15"/>
      <c r="AB142" s="15"/>
    </row>
    <row r="143" spans="1:28" ht="11.25" customHeight="1" x14ac:dyDescent="0.3">
      <c r="A143" s="17"/>
      <c r="B143" s="16"/>
      <c r="C143" s="17"/>
      <c r="D143" s="17"/>
      <c r="E143" s="18"/>
      <c r="F143" s="51"/>
      <c r="G143" s="51"/>
      <c r="H143" s="51"/>
      <c r="I143" s="51"/>
      <c r="J143" s="51"/>
      <c r="K143" s="51"/>
      <c r="L143" s="17"/>
      <c r="M143" s="52"/>
      <c r="N143" s="20"/>
      <c r="O143" s="20"/>
      <c r="P143" s="15"/>
      <c r="Q143" s="15"/>
      <c r="R143" s="15"/>
      <c r="S143" s="18"/>
      <c r="T143" s="15"/>
      <c r="U143" s="15"/>
      <c r="V143" s="19"/>
      <c r="W143" s="15"/>
      <c r="X143" s="15"/>
      <c r="Y143" s="15"/>
      <c r="Z143" s="19"/>
      <c r="AA143" s="15"/>
      <c r="AB143" s="15"/>
    </row>
    <row r="144" spans="1:28" ht="11.25" customHeight="1" x14ac:dyDescent="0.3">
      <c r="A144" s="17"/>
      <c r="B144" s="16"/>
      <c r="C144" s="17"/>
      <c r="D144" s="17"/>
      <c r="E144" s="18"/>
      <c r="F144" s="51"/>
      <c r="G144" s="51"/>
      <c r="H144" s="51"/>
      <c r="I144" s="51"/>
      <c r="J144" s="51"/>
      <c r="K144" s="51"/>
      <c r="L144" s="17"/>
      <c r="M144" s="52"/>
      <c r="N144" s="20"/>
      <c r="O144" s="20"/>
      <c r="P144" s="15"/>
      <c r="Q144" s="15"/>
      <c r="R144" s="15"/>
      <c r="S144" s="18"/>
      <c r="T144" s="15"/>
      <c r="U144" s="15"/>
      <c r="V144" s="19"/>
      <c r="W144" s="15"/>
      <c r="X144" s="15"/>
      <c r="Y144" s="15"/>
      <c r="Z144" s="19"/>
      <c r="AA144" s="15"/>
      <c r="AB144" s="15"/>
    </row>
    <row r="145" spans="1:28" ht="11.25" customHeight="1" x14ac:dyDescent="0.3">
      <c r="A145" s="17"/>
      <c r="B145" s="16"/>
      <c r="C145" s="17"/>
      <c r="D145" s="17"/>
      <c r="E145" s="18"/>
      <c r="F145" s="51"/>
      <c r="G145" s="51"/>
      <c r="H145" s="51"/>
      <c r="I145" s="51"/>
      <c r="J145" s="51"/>
      <c r="K145" s="51"/>
      <c r="L145" s="17"/>
      <c r="M145" s="52"/>
      <c r="N145" s="20"/>
      <c r="O145" s="20"/>
      <c r="P145" s="15"/>
      <c r="Q145" s="15"/>
      <c r="R145" s="15"/>
      <c r="S145" s="18"/>
      <c r="T145" s="15"/>
      <c r="U145" s="15"/>
      <c r="V145" s="19"/>
      <c r="W145" s="15"/>
      <c r="X145" s="15"/>
      <c r="Y145" s="15"/>
      <c r="Z145" s="19"/>
      <c r="AA145" s="15"/>
      <c r="AB145" s="15"/>
    </row>
    <row r="146" spans="1:28" ht="11.25" customHeight="1" x14ac:dyDescent="0.3">
      <c r="A146" s="17"/>
      <c r="B146" s="16"/>
      <c r="C146" s="17"/>
      <c r="D146" s="17"/>
      <c r="E146" s="18"/>
      <c r="F146" s="51"/>
      <c r="G146" s="51"/>
      <c r="H146" s="51"/>
      <c r="I146" s="51"/>
      <c r="J146" s="51"/>
      <c r="K146" s="51"/>
      <c r="L146" s="17"/>
      <c r="M146" s="52"/>
      <c r="N146" s="20"/>
      <c r="O146" s="20"/>
      <c r="P146" s="15"/>
      <c r="Q146" s="15"/>
      <c r="R146" s="15"/>
      <c r="S146" s="18"/>
      <c r="T146" s="15"/>
      <c r="U146" s="15"/>
      <c r="V146" s="19"/>
      <c r="W146" s="15"/>
      <c r="X146" s="15"/>
      <c r="Y146" s="15"/>
      <c r="Z146" s="19"/>
      <c r="AA146" s="15"/>
      <c r="AB146" s="15"/>
    </row>
    <row r="147" spans="1:28" ht="11.25" customHeight="1" x14ac:dyDescent="0.3">
      <c r="A147" s="17"/>
      <c r="B147" s="16"/>
      <c r="C147" s="17"/>
      <c r="D147" s="17"/>
      <c r="E147" s="18"/>
      <c r="F147" s="51"/>
      <c r="G147" s="51"/>
      <c r="H147" s="51"/>
      <c r="I147" s="51"/>
      <c r="J147" s="51"/>
      <c r="K147" s="51"/>
      <c r="L147" s="17"/>
      <c r="M147" s="52"/>
      <c r="N147" s="20"/>
      <c r="O147" s="20"/>
      <c r="P147" s="15"/>
      <c r="Q147" s="15"/>
      <c r="R147" s="15"/>
      <c r="S147" s="18"/>
      <c r="T147" s="15"/>
      <c r="U147" s="15"/>
      <c r="V147" s="19"/>
      <c r="W147" s="15"/>
      <c r="X147" s="15"/>
      <c r="Y147" s="15"/>
      <c r="Z147" s="19"/>
      <c r="AA147" s="15"/>
      <c r="AB147" s="15"/>
    </row>
    <row r="148" spans="1:28" ht="11.25" customHeight="1" x14ac:dyDescent="0.3">
      <c r="A148" s="17"/>
      <c r="B148" s="16"/>
      <c r="C148" s="17"/>
      <c r="D148" s="17"/>
      <c r="E148" s="18"/>
      <c r="F148" s="51"/>
      <c r="G148" s="51"/>
      <c r="H148" s="51"/>
      <c r="I148" s="51"/>
      <c r="J148" s="51"/>
      <c r="K148" s="51"/>
      <c r="L148" s="17"/>
      <c r="M148" s="52"/>
      <c r="N148" s="20"/>
      <c r="O148" s="20"/>
      <c r="P148" s="15"/>
      <c r="Q148" s="15"/>
      <c r="R148" s="15"/>
      <c r="S148" s="18"/>
      <c r="T148" s="15"/>
      <c r="U148" s="15"/>
      <c r="V148" s="19"/>
      <c r="W148" s="15"/>
      <c r="X148" s="15"/>
      <c r="Y148" s="15"/>
      <c r="Z148" s="19"/>
      <c r="AA148" s="15"/>
      <c r="AB148" s="15"/>
    </row>
    <row r="149" spans="1:28" ht="11.25" customHeight="1" x14ac:dyDescent="0.3">
      <c r="A149" s="17"/>
      <c r="B149" s="16"/>
      <c r="C149" s="17"/>
      <c r="D149" s="17"/>
      <c r="E149" s="18"/>
      <c r="F149" s="51"/>
      <c r="G149" s="51"/>
      <c r="H149" s="51"/>
      <c r="I149" s="51"/>
      <c r="J149" s="51"/>
      <c r="K149" s="51"/>
      <c r="L149" s="17"/>
      <c r="M149" s="52"/>
      <c r="N149" s="20"/>
      <c r="O149" s="20"/>
      <c r="P149" s="15"/>
      <c r="Q149" s="15"/>
      <c r="R149" s="15"/>
      <c r="S149" s="18"/>
      <c r="T149" s="15"/>
      <c r="U149" s="15"/>
      <c r="V149" s="19"/>
      <c r="W149" s="15"/>
      <c r="X149" s="15"/>
      <c r="Y149" s="15"/>
      <c r="Z149" s="19"/>
      <c r="AA149" s="15"/>
      <c r="AB149" s="15"/>
    </row>
    <row r="150" spans="1:28" ht="11.25" customHeight="1" x14ac:dyDescent="0.3">
      <c r="A150" s="17"/>
      <c r="B150" s="16"/>
      <c r="C150" s="17"/>
      <c r="D150" s="17"/>
      <c r="E150" s="18"/>
      <c r="F150" s="51"/>
      <c r="G150" s="51"/>
      <c r="H150" s="51"/>
      <c r="I150" s="51"/>
      <c r="J150" s="51"/>
      <c r="K150" s="51"/>
      <c r="L150" s="17"/>
      <c r="M150" s="52"/>
      <c r="N150" s="20"/>
      <c r="O150" s="20"/>
      <c r="P150" s="15"/>
      <c r="Q150" s="15"/>
      <c r="R150" s="15"/>
      <c r="S150" s="18"/>
      <c r="T150" s="15"/>
      <c r="U150" s="15"/>
      <c r="V150" s="19"/>
      <c r="W150" s="15"/>
      <c r="X150" s="15"/>
      <c r="Y150" s="15"/>
      <c r="Z150" s="19"/>
      <c r="AA150" s="15"/>
      <c r="AB150" s="15"/>
    </row>
    <row r="151" spans="1:28" ht="11.25" customHeight="1" x14ac:dyDescent="0.3">
      <c r="A151" s="17"/>
      <c r="B151" s="16"/>
      <c r="C151" s="17"/>
      <c r="D151" s="17"/>
      <c r="E151" s="18"/>
      <c r="F151" s="51"/>
      <c r="G151" s="51"/>
      <c r="H151" s="51"/>
      <c r="I151" s="51"/>
      <c r="J151" s="51"/>
      <c r="K151" s="51"/>
      <c r="L151" s="17"/>
      <c r="M151" s="52"/>
      <c r="N151" s="20"/>
      <c r="O151" s="20"/>
      <c r="P151" s="15"/>
      <c r="Q151" s="15"/>
      <c r="R151" s="15"/>
      <c r="S151" s="18"/>
      <c r="T151" s="15"/>
      <c r="U151" s="15"/>
      <c r="V151" s="19"/>
      <c r="W151" s="15"/>
      <c r="X151" s="15"/>
      <c r="Y151" s="15"/>
      <c r="Z151" s="19"/>
      <c r="AA151" s="15"/>
      <c r="AB151" s="15"/>
    </row>
    <row r="152" spans="1:28" ht="11.25" customHeight="1" x14ac:dyDescent="0.3">
      <c r="A152" s="17"/>
      <c r="B152" s="16"/>
      <c r="C152" s="17"/>
      <c r="D152" s="17"/>
      <c r="E152" s="18"/>
      <c r="F152" s="51"/>
      <c r="G152" s="51"/>
      <c r="H152" s="51"/>
      <c r="I152" s="51"/>
      <c r="J152" s="51"/>
      <c r="K152" s="51"/>
      <c r="L152" s="17"/>
      <c r="M152" s="52"/>
      <c r="N152" s="20"/>
      <c r="O152" s="20"/>
      <c r="P152" s="15"/>
      <c r="Q152" s="15"/>
      <c r="R152" s="15"/>
      <c r="S152" s="18"/>
      <c r="T152" s="15"/>
      <c r="U152" s="15"/>
      <c r="V152" s="19"/>
      <c r="W152" s="15"/>
      <c r="X152" s="15"/>
      <c r="Y152" s="15"/>
      <c r="Z152" s="19"/>
      <c r="AA152" s="15"/>
      <c r="AB152" s="15"/>
    </row>
    <row r="153" spans="1:28" ht="11.25" customHeight="1" x14ac:dyDescent="0.3">
      <c r="A153" s="17"/>
      <c r="B153" s="16"/>
      <c r="C153" s="17"/>
      <c r="D153" s="17"/>
      <c r="E153" s="18"/>
      <c r="F153" s="51"/>
      <c r="G153" s="51"/>
      <c r="H153" s="51"/>
      <c r="I153" s="51"/>
      <c r="J153" s="51"/>
      <c r="K153" s="51"/>
      <c r="L153" s="17"/>
      <c r="M153" s="52"/>
      <c r="N153" s="20"/>
      <c r="O153" s="20"/>
      <c r="P153" s="15"/>
      <c r="Q153" s="15"/>
      <c r="R153" s="15"/>
      <c r="S153" s="18"/>
      <c r="T153" s="15"/>
      <c r="U153" s="15"/>
      <c r="V153" s="19"/>
      <c r="W153" s="15"/>
      <c r="X153" s="15"/>
      <c r="Y153" s="15"/>
      <c r="Z153" s="19"/>
      <c r="AA153" s="15"/>
      <c r="AB153" s="15"/>
    </row>
    <row r="154" spans="1:28" ht="11.25" customHeight="1" x14ac:dyDescent="0.3">
      <c r="A154" s="17"/>
      <c r="B154" s="16"/>
      <c r="C154" s="17"/>
      <c r="D154" s="17"/>
      <c r="E154" s="18"/>
      <c r="F154" s="51"/>
      <c r="G154" s="51"/>
      <c r="H154" s="51"/>
      <c r="I154" s="51"/>
      <c r="J154" s="51"/>
      <c r="K154" s="51"/>
      <c r="L154" s="17"/>
      <c r="M154" s="52"/>
      <c r="N154" s="20"/>
      <c r="O154" s="20"/>
      <c r="P154" s="15"/>
      <c r="Q154" s="15"/>
      <c r="R154" s="15"/>
      <c r="S154" s="18"/>
      <c r="T154" s="15"/>
      <c r="U154" s="15"/>
      <c r="V154" s="19"/>
      <c r="W154" s="15"/>
      <c r="X154" s="15"/>
      <c r="Y154" s="15"/>
      <c r="Z154" s="19"/>
      <c r="AA154" s="15"/>
      <c r="AB154" s="15"/>
    </row>
    <row r="155" spans="1:28" ht="11.25" customHeight="1" x14ac:dyDescent="0.3">
      <c r="A155" s="17"/>
      <c r="B155" s="16"/>
      <c r="C155" s="17"/>
      <c r="D155" s="17"/>
      <c r="E155" s="18"/>
      <c r="F155" s="51"/>
      <c r="G155" s="51"/>
      <c r="H155" s="51"/>
      <c r="I155" s="51"/>
      <c r="J155" s="51"/>
      <c r="K155" s="51"/>
      <c r="L155" s="17"/>
      <c r="M155" s="52"/>
      <c r="N155" s="20"/>
      <c r="O155" s="20"/>
      <c r="P155" s="15"/>
      <c r="Q155" s="15"/>
      <c r="R155" s="15"/>
      <c r="S155" s="18"/>
      <c r="T155" s="15"/>
      <c r="U155" s="15"/>
      <c r="V155" s="19"/>
      <c r="W155" s="15"/>
      <c r="X155" s="15"/>
      <c r="Y155" s="15"/>
      <c r="Z155" s="19"/>
      <c r="AA155" s="15"/>
      <c r="AB155" s="15"/>
    </row>
    <row r="156" spans="1:28" ht="11.25" customHeight="1" x14ac:dyDescent="0.3">
      <c r="A156" s="17"/>
      <c r="B156" s="16"/>
      <c r="C156" s="17"/>
      <c r="D156" s="17"/>
      <c r="E156" s="18"/>
      <c r="F156" s="51"/>
      <c r="G156" s="51"/>
      <c r="H156" s="51"/>
      <c r="I156" s="51"/>
      <c r="J156" s="51"/>
      <c r="K156" s="51"/>
      <c r="L156" s="17"/>
      <c r="M156" s="52"/>
      <c r="N156" s="20"/>
      <c r="O156" s="20"/>
      <c r="P156" s="15"/>
      <c r="Q156" s="15"/>
      <c r="R156" s="15"/>
      <c r="S156" s="18"/>
      <c r="T156" s="15"/>
      <c r="U156" s="15"/>
      <c r="V156" s="19"/>
      <c r="W156" s="15"/>
      <c r="X156" s="15"/>
      <c r="Y156" s="15"/>
      <c r="Z156" s="19"/>
      <c r="AA156" s="15"/>
      <c r="AB156" s="15"/>
    </row>
    <row r="157" spans="1:28" ht="11.25" customHeight="1" x14ac:dyDescent="0.3">
      <c r="A157" s="17"/>
      <c r="B157" s="16"/>
      <c r="C157" s="17"/>
      <c r="D157" s="17"/>
      <c r="E157" s="18"/>
      <c r="F157" s="51"/>
      <c r="G157" s="51"/>
      <c r="H157" s="51"/>
      <c r="I157" s="51"/>
      <c r="J157" s="51"/>
      <c r="K157" s="51"/>
      <c r="L157" s="17"/>
      <c r="M157" s="52"/>
      <c r="N157" s="20"/>
      <c r="O157" s="20"/>
      <c r="P157" s="15"/>
      <c r="Q157" s="15"/>
      <c r="R157" s="15"/>
      <c r="S157" s="18"/>
      <c r="T157" s="15"/>
      <c r="U157" s="15"/>
      <c r="V157" s="19"/>
      <c r="W157" s="15"/>
      <c r="X157" s="15"/>
      <c r="Y157" s="15"/>
      <c r="Z157" s="19"/>
      <c r="AA157" s="15"/>
      <c r="AB157" s="15"/>
    </row>
    <row r="158" spans="1:28" ht="11.25" customHeight="1" x14ac:dyDescent="0.3">
      <c r="A158" s="17"/>
      <c r="B158" s="16"/>
      <c r="C158" s="17"/>
      <c r="D158" s="17"/>
      <c r="E158" s="18"/>
      <c r="F158" s="51"/>
      <c r="G158" s="51"/>
      <c r="H158" s="51"/>
      <c r="I158" s="51"/>
      <c r="J158" s="51"/>
      <c r="K158" s="51"/>
      <c r="L158" s="17"/>
      <c r="M158" s="52"/>
      <c r="N158" s="20"/>
      <c r="O158" s="20"/>
      <c r="P158" s="15"/>
      <c r="Q158" s="15"/>
      <c r="R158" s="15"/>
      <c r="S158" s="18"/>
      <c r="T158" s="15"/>
      <c r="U158" s="15"/>
      <c r="V158" s="19"/>
      <c r="W158" s="15"/>
      <c r="X158" s="15"/>
      <c r="Y158" s="15"/>
      <c r="Z158" s="19"/>
      <c r="AA158" s="15"/>
      <c r="AB158" s="15"/>
    </row>
    <row r="159" spans="1:28" ht="11.25" customHeight="1" x14ac:dyDescent="0.3">
      <c r="A159" s="17"/>
      <c r="B159" s="16"/>
      <c r="C159" s="17"/>
      <c r="D159" s="17"/>
      <c r="E159" s="18"/>
      <c r="F159" s="51"/>
      <c r="G159" s="51"/>
      <c r="H159" s="51"/>
      <c r="I159" s="51"/>
      <c r="J159" s="51"/>
      <c r="K159" s="51"/>
      <c r="L159" s="17"/>
      <c r="M159" s="52"/>
      <c r="N159" s="20"/>
      <c r="O159" s="20"/>
      <c r="P159" s="15"/>
      <c r="Q159" s="15"/>
      <c r="R159" s="15"/>
      <c r="S159" s="18"/>
      <c r="T159" s="15"/>
      <c r="U159" s="15"/>
      <c r="V159" s="19"/>
      <c r="W159" s="15"/>
      <c r="X159" s="15"/>
      <c r="Y159" s="15"/>
      <c r="Z159" s="19"/>
      <c r="AA159" s="15"/>
      <c r="AB159" s="15"/>
    </row>
    <row r="160" spans="1:28" ht="11.25" customHeight="1" x14ac:dyDescent="0.3">
      <c r="A160" s="17"/>
      <c r="B160" s="16"/>
      <c r="C160" s="17"/>
      <c r="D160" s="17"/>
      <c r="E160" s="18"/>
      <c r="F160" s="51"/>
      <c r="G160" s="51"/>
      <c r="H160" s="51"/>
      <c r="I160" s="51"/>
      <c r="J160" s="51"/>
      <c r="K160" s="51"/>
      <c r="L160" s="17"/>
      <c r="M160" s="52"/>
      <c r="N160" s="20"/>
      <c r="O160" s="20"/>
      <c r="P160" s="15"/>
      <c r="Q160" s="15"/>
      <c r="R160" s="15"/>
      <c r="S160" s="18"/>
      <c r="T160" s="15"/>
      <c r="U160" s="15"/>
      <c r="V160" s="19"/>
      <c r="W160" s="15"/>
      <c r="X160" s="15"/>
      <c r="Y160" s="15"/>
      <c r="Z160" s="19"/>
      <c r="AA160" s="15"/>
      <c r="AB160" s="15"/>
    </row>
    <row r="161" spans="1:28" ht="11.25" customHeight="1" x14ac:dyDescent="0.3">
      <c r="A161" s="17"/>
      <c r="B161" s="16"/>
      <c r="C161" s="17"/>
      <c r="D161" s="17"/>
      <c r="E161" s="18"/>
      <c r="F161" s="51"/>
      <c r="G161" s="51"/>
      <c r="H161" s="51"/>
      <c r="I161" s="51"/>
      <c r="J161" s="51"/>
      <c r="K161" s="51"/>
      <c r="L161" s="17"/>
      <c r="M161" s="52"/>
      <c r="N161" s="20"/>
      <c r="O161" s="20"/>
      <c r="P161" s="15"/>
      <c r="Q161" s="15"/>
      <c r="R161" s="15"/>
      <c r="S161" s="18"/>
      <c r="T161" s="15"/>
      <c r="U161" s="15"/>
      <c r="V161" s="19"/>
      <c r="W161" s="15"/>
      <c r="X161" s="15"/>
      <c r="Y161" s="15"/>
      <c r="Z161" s="19"/>
      <c r="AA161" s="15"/>
      <c r="AB161" s="15"/>
    </row>
    <row r="162" spans="1:28" ht="11.25" customHeight="1" x14ac:dyDescent="0.3">
      <c r="A162" s="17"/>
      <c r="B162" s="16"/>
      <c r="C162" s="17"/>
      <c r="D162" s="17"/>
      <c r="E162" s="18"/>
      <c r="F162" s="51"/>
      <c r="G162" s="51"/>
      <c r="H162" s="51"/>
      <c r="I162" s="51"/>
      <c r="J162" s="51"/>
      <c r="K162" s="51"/>
      <c r="L162" s="17"/>
      <c r="M162" s="52"/>
      <c r="N162" s="20"/>
      <c r="O162" s="20"/>
      <c r="P162" s="15"/>
      <c r="Q162" s="15"/>
      <c r="R162" s="15"/>
      <c r="S162" s="18"/>
      <c r="T162" s="15"/>
      <c r="U162" s="15"/>
      <c r="V162" s="19"/>
      <c r="W162" s="15"/>
      <c r="X162" s="15"/>
      <c r="Y162" s="15"/>
      <c r="Z162" s="19"/>
      <c r="AA162" s="15"/>
      <c r="AB162" s="15"/>
    </row>
    <row r="163" spans="1:28" ht="11.25" customHeight="1" x14ac:dyDescent="0.3">
      <c r="A163" s="17"/>
      <c r="B163" s="16"/>
      <c r="C163" s="17"/>
      <c r="D163" s="17"/>
      <c r="E163" s="18"/>
      <c r="F163" s="51"/>
      <c r="G163" s="51"/>
      <c r="H163" s="51"/>
      <c r="I163" s="51"/>
      <c r="J163" s="51"/>
      <c r="K163" s="51"/>
      <c r="L163" s="17"/>
      <c r="M163" s="52"/>
      <c r="N163" s="20"/>
      <c r="O163" s="20"/>
      <c r="P163" s="15"/>
      <c r="Q163" s="15"/>
      <c r="R163" s="15"/>
      <c r="S163" s="18"/>
      <c r="T163" s="15"/>
      <c r="U163" s="15"/>
      <c r="V163" s="19"/>
      <c r="W163" s="15"/>
      <c r="X163" s="15"/>
      <c r="Y163" s="15"/>
      <c r="Z163" s="19"/>
      <c r="AA163" s="15"/>
      <c r="AB163" s="15"/>
    </row>
    <row r="164" spans="1:28" ht="11.25" customHeight="1" x14ac:dyDescent="0.3">
      <c r="A164" s="17"/>
      <c r="B164" s="16"/>
      <c r="C164" s="17"/>
      <c r="D164" s="17"/>
      <c r="E164" s="18"/>
      <c r="F164" s="51"/>
      <c r="G164" s="51"/>
      <c r="H164" s="51"/>
      <c r="I164" s="51"/>
      <c r="J164" s="51"/>
      <c r="K164" s="51"/>
      <c r="L164" s="17"/>
      <c r="M164" s="52"/>
      <c r="N164" s="20"/>
      <c r="O164" s="20"/>
      <c r="P164" s="15"/>
      <c r="Q164" s="15"/>
      <c r="R164" s="15"/>
      <c r="S164" s="18"/>
      <c r="T164" s="15"/>
      <c r="U164" s="15"/>
      <c r="V164" s="19"/>
      <c r="W164" s="15"/>
      <c r="X164" s="15"/>
      <c r="Y164" s="15"/>
      <c r="Z164" s="19"/>
      <c r="AA164" s="15"/>
      <c r="AB164" s="15"/>
    </row>
    <row r="165" spans="1:28" ht="11.25" customHeight="1" x14ac:dyDescent="0.3">
      <c r="A165" s="17"/>
      <c r="B165" s="16"/>
      <c r="C165" s="17"/>
      <c r="D165" s="17"/>
      <c r="E165" s="18"/>
      <c r="F165" s="51"/>
      <c r="G165" s="51"/>
      <c r="H165" s="51"/>
      <c r="I165" s="51"/>
      <c r="J165" s="51"/>
      <c r="K165" s="51"/>
      <c r="L165" s="17"/>
      <c r="M165" s="52"/>
      <c r="N165" s="20"/>
      <c r="O165" s="20"/>
      <c r="P165" s="15"/>
      <c r="Q165" s="15"/>
      <c r="R165" s="15"/>
      <c r="S165" s="18"/>
      <c r="T165" s="15"/>
      <c r="U165" s="15"/>
      <c r="V165" s="19"/>
      <c r="W165" s="15"/>
      <c r="X165" s="15"/>
      <c r="Y165" s="15"/>
      <c r="Z165" s="19"/>
      <c r="AA165" s="15"/>
      <c r="AB165" s="15"/>
    </row>
    <row r="166" spans="1:28" ht="11.25" customHeight="1" x14ac:dyDescent="0.3">
      <c r="A166" s="17"/>
      <c r="B166" s="16"/>
      <c r="C166" s="17"/>
      <c r="D166" s="17"/>
      <c r="E166" s="18"/>
      <c r="F166" s="51"/>
      <c r="G166" s="51"/>
      <c r="H166" s="51"/>
      <c r="I166" s="51"/>
      <c r="J166" s="51"/>
      <c r="K166" s="51"/>
      <c r="L166" s="17"/>
      <c r="M166" s="52"/>
      <c r="N166" s="20"/>
      <c r="O166" s="20"/>
      <c r="P166" s="15"/>
      <c r="Q166" s="15"/>
      <c r="R166" s="15"/>
      <c r="S166" s="18"/>
      <c r="T166" s="15"/>
      <c r="U166" s="15"/>
      <c r="V166" s="19"/>
      <c r="W166" s="15"/>
      <c r="X166" s="15"/>
      <c r="Y166" s="15"/>
      <c r="Z166" s="19"/>
      <c r="AA166" s="15"/>
      <c r="AB166" s="15"/>
    </row>
    <row r="167" spans="1:28" ht="11.25" customHeight="1" x14ac:dyDescent="0.3">
      <c r="A167" s="17"/>
      <c r="B167" s="16"/>
      <c r="C167" s="17"/>
      <c r="D167" s="17"/>
      <c r="E167" s="18"/>
      <c r="F167" s="51"/>
      <c r="G167" s="51"/>
      <c r="H167" s="51"/>
      <c r="I167" s="51"/>
      <c r="J167" s="51"/>
      <c r="K167" s="51"/>
      <c r="L167" s="17"/>
      <c r="M167" s="52"/>
      <c r="N167" s="20"/>
      <c r="O167" s="20"/>
      <c r="P167" s="15"/>
      <c r="Q167" s="15"/>
      <c r="R167" s="15"/>
      <c r="S167" s="18"/>
      <c r="T167" s="15"/>
      <c r="U167" s="15"/>
      <c r="V167" s="19"/>
      <c r="W167" s="15"/>
      <c r="X167" s="15"/>
      <c r="Y167" s="15"/>
      <c r="Z167" s="19"/>
      <c r="AA167" s="15"/>
      <c r="AB167" s="15"/>
    </row>
    <row r="168" spans="1:28" ht="11.25" customHeight="1" x14ac:dyDescent="0.3">
      <c r="A168" s="17"/>
      <c r="B168" s="16"/>
      <c r="C168" s="17"/>
      <c r="D168" s="17"/>
      <c r="E168" s="18"/>
      <c r="F168" s="51"/>
      <c r="G168" s="51"/>
      <c r="H168" s="51"/>
      <c r="I168" s="51"/>
      <c r="J168" s="51"/>
      <c r="K168" s="51"/>
      <c r="L168" s="17"/>
      <c r="M168" s="52"/>
      <c r="N168" s="20"/>
      <c r="O168" s="20"/>
      <c r="P168" s="15"/>
      <c r="Q168" s="15"/>
      <c r="R168" s="15"/>
      <c r="S168" s="18"/>
      <c r="T168" s="15"/>
      <c r="U168" s="15"/>
      <c r="V168" s="19"/>
      <c r="W168" s="15"/>
      <c r="X168" s="15"/>
      <c r="Y168" s="15"/>
      <c r="Z168" s="19"/>
      <c r="AA168" s="15"/>
      <c r="AB168" s="15"/>
    </row>
    <row r="169" spans="1:28" ht="11.25" customHeight="1" x14ac:dyDescent="0.3">
      <c r="A169" s="17"/>
      <c r="B169" s="16"/>
      <c r="C169" s="17"/>
      <c r="D169" s="17"/>
      <c r="E169" s="18"/>
      <c r="F169" s="51"/>
      <c r="G169" s="51"/>
      <c r="H169" s="51"/>
      <c r="I169" s="51"/>
      <c r="J169" s="51"/>
      <c r="K169" s="51"/>
      <c r="L169" s="17"/>
      <c r="M169" s="52"/>
      <c r="N169" s="20"/>
      <c r="O169" s="20"/>
      <c r="P169" s="15"/>
      <c r="Q169" s="15"/>
      <c r="R169" s="15"/>
      <c r="S169" s="18"/>
      <c r="T169" s="15"/>
      <c r="U169" s="15"/>
      <c r="V169" s="19"/>
      <c r="W169" s="15"/>
      <c r="X169" s="15"/>
      <c r="Y169" s="15"/>
      <c r="Z169" s="19"/>
      <c r="AA169" s="15"/>
      <c r="AB169" s="15"/>
    </row>
    <row r="170" spans="1:28" ht="11.25" customHeight="1" x14ac:dyDescent="0.3">
      <c r="A170" s="17"/>
      <c r="B170" s="16"/>
      <c r="C170" s="17"/>
      <c r="D170" s="17"/>
      <c r="E170" s="18"/>
      <c r="F170" s="51"/>
      <c r="G170" s="51"/>
      <c r="H170" s="51"/>
      <c r="I170" s="51"/>
      <c r="J170" s="51"/>
      <c r="K170" s="51"/>
      <c r="L170" s="17"/>
      <c r="M170" s="52"/>
      <c r="N170" s="20"/>
      <c r="O170" s="20"/>
      <c r="P170" s="15"/>
      <c r="Q170" s="15"/>
      <c r="R170" s="15"/>
      <c r="S170" s="18"/>
      <c r="T170" s="15"/>
      <c r="U170" s="15"/>
      <c r="V170" s="19"/>
      <c r="W170" s="15"/>
      <c r="X170" s="15"/>
      <c r="Y170" s="15"/>
      <c r="Z170" s="19"/>
      <c r="AA170" s="15"/>
      <c r="AB170" s="15"/>
    </row>
    <row r="171" spans="1:28" ht="11.25" customHeight="1" x14ac:dyDescent="0.3">
      <c r="A171" s="17"/>
      <c r="B171" s="16"/>
      <c r="C171" s="17"/>
      <c r="D171" s="17"/>
      <c r="E171" s="18"/>
      <c r="F171" s="51"/>
      <c r="G171" s="51"/>
      <c r="H171" s="51"/>
      <c r="I171" s="51"/>
      <c r="J171" s="51"/>
      <c r="K171" s="51"/>
      <c r="L171" s="17"/>
      <c r="M171" s="52"/>
      <c r="N171" s="20"/>
      <c r="O171" s="20"/>
      <c r="P171" s="15"/>
      <c r="Q171" s="15"/>
      <c r="R171" s="15"/>
      <c r="S171" s="18"/>
      <c r="T171" s="15"/>
      <c r="U171" s="15"/>
      <c r="V171" s="19"/>
      <c r="W171" s="15"/>
      <c r="X171" s="15"/>
      <c r="Y171" s="15"/>
      <c r="Z171" s="19"/>
      <c r="AA171" s="15"/>
      <c r="AB171" s="15"/>
    </row>
    <row r="172" spans="1:28" ht="11.25" customHeight="1" x14ac:dyDescent="0.3">
      <c r="A172" s="17"/>
      <c r="B172" s="16"/>
      <c r="C172" s="17"/>
      <c r="D172" s="17"/>
      <c r="E172" s="18"/>
      <c r="F172" s="51"/>
      <c r="G172" s="51"/>
      <c r="H172" s="51"/>
      <c r="I172" s="51"/>
      <c r="J172" s="51"/>
      <c r="K172" s="51"/>
      <c r="L172" s="17"/>
      <c r="M172" s="52"/>
      <c r="N172" s="20"/>
      <c r="O172" s="20"/>
      <c r="P172" s="15"/>
      <c r="Q172" s="15"/>
      <c r="R172" s="15"/>
      <c r="S172" s="18"/>
      <c r="T172" s="15"/>
      <c r="U172" s="15"/>
      <c r="V172" s="19"/>
      <c r="W172" s="15"/>
      <c r="X172" s="15"/>
      <c r="Y172" s="15"/>
      <c r="Z172" s="19"/>
      <c r="AA172" s="15"/>
      <c r="AB172" s="15"/>
    </row>
    <row r="173" spans="1:28" ht="11.25" customHeight="1" x14ac:dyDescent="0.3">
      <c r="A173" s="17"/>
      <c r="B173" s="16"/>
      <c r="C173" s="17"/>
      <c r="D173" s="17"/>
      <c r="E173" s="18"/>
      <c r="F173" s="51"/>
      <c r="G173" s="51"/>
      <c r="H173" s="51"/>
      <c r="I173" s="51"/>
      <c r="J173" s="51"/>
      <c r="K173" s="51"/>
      <c r="L173" s="17"/>
      <c r="M173" s="52"/>
      <c r="N173" s="20"/>
      <c r="O173" s="20"/>
      <c r="P173" s="15"/>
      <c r="Q173" s="15"/>
      <c r="R173" s="15"/>
      <c r="S173" s="18"/>
      <c r="T173" s="15"/>
      <c r="U173" s="15"/>
      <c r="V173" s="19"/>
      <c r="W173" s="15"/>
      <c r="X173" s="15"/>
      <c r="Y173" s="15"/>
      <c r="Z173" s="19"/>
      <c r="AA173" s="15"/>
      <c r="AB173" s="15"/>
    </row>
    <row r="174" spans="1:28" ht="11.25" customHeight="1" x14ac:dyDescent="0.3">
      <c r="A174" s="17"/>
      <c r="B174" s="16"/>
      <c r="C174" s="17"/>
      <c r="D174" s="17"/>
      <c r="E174" s="18"/>
      <c r="F174" s="51"/>
      <c r="G174" s="51"/>
      <c r="H174" s="51"/>
      <c r="I174" s="51"/>
      <c r="J174" s="51"/>
      <c r="K174" s="51"/>
      <c r="L174" s="17"/>
      <c r="M174" s="52"/>
      <c r="N174" s="20"/>
      <c r="O174" s="20"/>
      <c r="P174" s="15"/>
      <c r="Q174" s="15"/>
      <c r="R174" s="15"/>
      <c r="S174" s="18"/>
      <c r="T174" s="15"/>
      <c r="U174" s="15"/>
      <c r="V174" s="19"/>
      <c r="W174" s="15"/>
      <c r="X174" s="15"/>
      <c r="Y174" s="15"/>
      <c r="Z174" s="19"/>
      <c r="AA174" s="15"/>
      <c r="AB174" s="15"/>
    </row>
    <row r="175" spans="1:28" ht="11.25" customHeight="1" x14ac:dyDescent="0.3">
      <c r="A175" s="17"/>
      <c r="B175" s="16"/>
      <c r="C175" s="17"/>
      <c r="D175" s="17"/>
      <c r="E175" s="18"/>
      <c r="F175" s="51"/>
      <c r="G175" s="51"/>
      <c r="H175" s="51"/>
      <c r="I175" s="51"/>
      <c r="J175" s="51"/>
      <c r="K175" s="51"/>
      <c r="L175" s="17"/>
      <c r="M175" s="52"/>
      <c r="N175" s="20"/>
      <c r="O175" s="20"/>
      <c r="P175" s="15"/>
      <c r="Q175" s="15"/>
      <c r="R175" s="15"/>
      <c r="S175" s="18"/>
      <c r="T175" s="15"/>
      <c r="U175" s="15"/>
      <c r="V175" s="19"/>
      <c r="W175" s="15"/>
      <c r="X175" s="15"/>
      <c r="Y175" s="15"/>
      <c r="Z175" s="19"/>
      <c r="AA175" s="15"/>
      <c r="AB175" s="15"/>
    </row>
    <row r="176" spans="1:28" ht="11.25" customHeight="1" x14ac:dyDescent="0.3">
      <c r="A176" s="17"/>
      <c r="B176" s="16"/>
      <c r="C176" s="17"/>
      <c r="D176" s="17"/>
      <c r="E176" s="18"/>
      <c r="F176" s="51"/>
      <c r="G176" s="51"/>
      <c r="H176" s="51"/>
      <c r="I176" s="51"/>
      <c r="J176" s="51"/>
      <c r="K176" s="51"/>
      <c r="L176" s="17"/>
      <c r="M176" s="52"/>
      <c r="N176" s="20"/>
      <c r="O176" s="20"/>
      <c r="P176" s="15"/>
      <c r="Q176" s="15"/>
      <c r="R176" s="15"/>
      <c r="S176" s="18"/>
      <c r="T176" s="15"/>
      <c r="U176" s="15"/>
      <c r="V176" s="19"/>
      <c r="W176" s="15"/>
      <c r="X176" s="15"/>
      <c r="Y176" s="15"/>
      <c r="Z176" s="19"/>
      <c r="AA176" s="15"/>
      <c r="AB176" s="15"/>
    </row>
    <row r="177" spans="1:28" ht="11.25" customHeight="1" x14ac:dyDescent="0.3">
      <c r="A177" s="17"/>
      <c r="B177" s="16"/>
      <c r="C177" s="17"/>
      <c r="D177" s="17"/>
      <c r="E177" s="18"/>
      <c r="F177" s="51"/>
      <c r="G177" s="51"/>
      <c r="H177" s="51"/>
      <c r="I177" s="51"/>
      <c r="J177" s="51"/>
      <c r="K177" s="51"/>
      <c r="L177" s="17"/>
      <c r="M177" s="52"/>
      <c r="N177" s="20"/>
      <c r="O177" s="20"/>
      <c r="P177" s="15"/>
      <c r="Q177" s="15"/>
      <c r="R177" s="15"/>
      <c r="S177" s="18"/>
      <c r="T177" s="15"/>
      <c r="U177" s="15"/>
      <c r="V177" s="19"/>
      <c r="W177" s="15"/>
      <c r="X177" s="15"/>
      <c r="Y177" s="15"/>
      <c r="Z177" s="19"/>
      <c r="AA177" s="15"/>
      <c r="AB177" s="15"/>
    </row>
    <row r="178" spans="1:28" ht="11.25" customHeight="1" x14ac:dyDescent="0.3">
      <c r="A178" s="17"/>
      <c r="B178" s="16"/>
      <c r="C178" s="17"/>
      <c r="D178" s="17"/>
      <c r="E178" s="18"/>
      <c r="F178" s="51"/>
      <c r="G178" s="51"/>
      <c r="H178" s="51"/>
      <c r="I178" s="51"/>
      <c r="J178" s="51"/>
      <c r="K178" s="51"/>
      <c r="L178" s="17"/>
      <c r="M178" s="52"/>
      <c r="N178" s="20"/>
      <c r="O178" s="20"/>
      <c r="P178" s="15"/>
      <c r="Q178" s="15"/>
      <c r="R178" s="15"/>
      <c r="S178" s="18"/>
      <c r="T178" s="15"/>
      <c r="U178" s="15"/>
      <c r="V178" s="19"/>
      <c r="W178" s="15"/>
      <c r="X178" s="15"/>
      <c r="Y178" s="15"/>
      <c r="Z178" s="19"/>
      <c r="AA178" s="15"/>
      <c r="AB178" s="15"/>
    </row>
    <row r="179" spans="1:28" ht="11.25" customHeight="1" x14ac:dyDescent="0.3">
      <c r="A179" s="17"/>
      <c r="B179" s="16"/>
      <c r="C179" s="17"/>
      <c r="D179" s="17"/>
      <c r="E179" s="18"/>
      <c r="F179" s="51"/>
      <c r="G179" s="51"/>
      <c r="H179" s="51"/>
      <c r="I179" s="51"/>
      <c r="J179" s="51"/>
      <c r="K179" s="51"/>
      <c r="L179" s="17"/>
      <c r="M179" s="52"/>
      <c r="N179" s="20"/>
      <c r="O179" s="20"/>
      <c r="P179" s="15"/>
      <c r="Q179" s="15"/>
      <c r="R179" s="15"/>
      <c r="S179" s="18"/>
      <c r="T179" s="15"/>
      <c r="U179" s="15"/>
      <c r="V179" s="19"/>
      <c r="W179" s="15"/>
      <c r="X179" s="15"/>
      <c r="Y179" s="15"/>
      <c r="Z179" s="19"/>
      <c r="AA179" s="15"/>
      <c r="AB179" s="15"/>
    </row>
    <row r="180" spans="1:28" ht="11.25" customHeight="1" x14ac:dyDescent="0.3">
      <c r="A180" s="17"/>
      <c r="B180" s="16"/>
      <c r="C180" s="17"/>
      <c r="D180" s="17"/>
      <c r="E180" s="18"/>
      <c r="F180" s="51"/>
      <c r="G180" s="51"/>
      <c r="H180" s="51"/>
      <c r="I180" s="51"/>
      <c r="J180" s="51"/>
      <c r="K180" s="51"/>
      <c r="L180" s="17"/>
      <c r="M180" s="52"/>
      <c r="N180" s="20"/>
      <c r="O180" s="20"/>
      <c r="P180" s="15"/>
      <c r="Q180" s="15"/>
      <c r="R180" s="15"/>
      <c r="S180" s="18"/>
      <c r="T180" s="15"/>
      <c r="U180" s="15"/>
      <c r="V180" s="19"/>
      <c r="W180" s="15"/>
      <c r="X180" s="15"/>
      <c r="Y180" s="15"/>
      <c r="Z180" s="19"/>
      <c r="AA180" s="15"/>
      <c r="AB180" s="15"/>
    </row>
    <row r="181" spans="1:28" ht="11.25" customHeight="1" x14ac:dyDescent="0.3">
      <c r="A181" s="17"/>
      <c r="B181" s="16"/>
      <c r="C181" s="17"/>
      <c r="D181" s="17"/>
      <c r="E181" s="18"/>
      <c r="F181" s="51"/>
      <c r="G181" s="51"/>
      <c r="H181" s="51"/>
      <c r="I181" s="51"/>
      <c r="J181" s="51"/>
      <c r="K181" s="51"/>
      <c r="L181" s="17"/>
      <c r="M181" s="52"/>
      <c r="N181" s="20"/>
      <c r="O181" s="20"/>
      <c r="P181" s="15"/>
      <c r="Q181" s="15"/>
      <c r="R181" s="15"/>
      <c r="S181" s="18"/>
      <c r="T181" s="15"/>
      <c r="U181" s="15"/>
      <c r="V181" s="19"/>
      <c r="W181" s="15"/>
      <c r="X181" s="15"/>
      <c r="Y181" s="15"/>
      <c r="Z181" s="19"/>
      <c r="AA181" s="15"/>
      <c r="AB181" s="15"/>
    </row>
    <row r="182" spans="1:28" ht="11.25" customHeight="1" x14ac:dyDescent="0.3">
      <c r="A182" s="17"/>
      <c r="B182" s="16"/>
      <c r="C182" s="17"/>
      <c r="D182" s="17"/>
      <c r="E182" s="18"/>
      <c r="F182" s="51"/>
      <c r="G182" s="51"/>
      <c r="H182" s="51"/>
      <c r="I182" s="51"/>
      <c r="J182" s="51"/>
      <c r="K182" s="51"/>
      <c r="L182" s="17"/>
      <c r="M182" s="52"/>
      <c r="N182" s="20"/>
      <c r="O182" s="20"/>
      <c r="P182" s="15"/>
      <c r="Q182" s="15"/>
      <c r="R182" s="15"/>
      <c r="S182" s="18"/>
      <c r="T182" s="15"/>
      <c r="U182" s="15"/>
      <c r="V182" s="19"/>
      <c r="W182" s="15"/>
      <c r="X182" s="15"/>
      <c r="Y182" s="15"/>
      <c r="Z182" s="19"/>
      <c r="AA182" s="15"/>
      <c r="AB182" s="15"/>
    </row>
    <row r="183" spans="1:28" ht="11.25" customHeight="1" x14ac:dyDescent="0.3">
      <c r="A183" s="17"/>
      <c r="B183" s="16"/>
      <c r="C183" s="17"/>
      <c r="D183" s="17"/>
      <c r="E183" s="18"/>
      <c r="F183" s="51"/>
      <c r="G183" s="51"/>
      <c r="H183" s="51"/>
      <c r="I183" s="51"/>
      <c r="J183" s="51"/>
      <c r="K183" s="51"/>
      <c r="L183" s="17"/>
      <c r="M183" s="52"/>
      <c r="N183" s="20"/>
      <c r="O183" s="20"/>
      <c r="P183" s="15"/>
      <c r="Q183" s="15"/>
      <c r="R183" s="15"/>
      <c r="S183" s="18"/>
      <c r="T183" s="15"/>
      <c r="U183" s="15"/>
      <c r="V183" s="19"/>
      <c r="W183" s="15"/>
      <c r="X183" s="15"/>
      <c r="Y183" s="15"/>
      <c r="Z183" s="19"/>
      <c r="AA183" s="15"/>
      <c r="AB183" s="15"/>
    </row>
    <row r="184" spans="1:28" ht="11.25" customHeight="1" x14ac:dyDescent="0.3">
      <c r="A184" s="17"/>
      <c r="B184" s="16"/>
      <c r="C184" s="17"/>
      <c r="D184" s="17"/>
      <c r="E184" s="18"/>
      <c r="F184" s="51"/>
      <c r="G184" s="51"/>
      <c r="H184" s="51"/>
      <c r="I184" s="51"/>
      <c r="J184" s="51"/>
      <c r="K184" s="51"/>
      <c r="L184" s="17"/>
      <c r="M184" s="52"/>
      <c r="N184" s="20"/>
      <c r="O184" s="20"/>
      <c r="P184" s="15"/>
      <c r="Q184" s="15"/>
      <c r="R184" s="15"/>
      <c r="S184" s="18"/>
      <c r="T184" s="15"/>
      <c r="U184" s="15"/>
      <c r="V184" s="19"/>
      <c r="W184" s="15"/>
      <c r="X184" s="15"/>
      <c r="Y184" s="15"/>
      <c r="Z184" s="19"/>
      <c r="AA184" s="15"/>
      <c r="AB184" s="15"/>
    </row>
    <row r="185" spans="1:28" ht="11.25" customHeight="1" x14ac:dyDescent="0.3">
      <c r="A185" s="17"/>
      <c r="B185" s="16"/>
      <c r="C185" s="17"/>
      <c r="D185" s="17"/>
      <c r="E185" s="18"/>
      <c r="F185" s="51"/>
      <c r="G185" s="51"/>
      <c r="H185" s="51"/>
      <c r="I185" s="51"/>
      <c r="J185" s="51"/>
      <c r="K185" s="51"/>
      <c r="L185" s="17"/>
      <c r="M185" s="52"/>
      <c r="N185" s="20"/>
      <c r="O185" s="20"/>
      <c r="P185" s="15"/>
      <c r="Q185" s="15"/>
      <c r="R185" s="15"/>
      <c r="S185" s="18"/>
      <c r="T185" s="15"/>
      <c r="U185" s="15"/>
      <c r="V185" s="19"/>
      <c r="W185" s="15"/>
      <c r="X185" s="15"/>
      <c r="Y185" s="15"/>
      <c r="Z185" s="19"/>
      <c r="AA185" s="15"/>
      <c r="AB185" s="15"/>
    </row>
    <row r="186" spans="1:28" ht="11.25" customHeight="1" x14ac:dyDescent="0.3">
      <c r="A186" s="17"/>
      <c r="B186" s="16"/>
      <c r="C186" s="17"/>
      <c r="D186" s="17"/>
      <c r="E186" s="18"/>
      <c r="F186" s="51"/>
      <c r="G186" s="51"/>
      <c r="H186" s="51"/>
      <c r="I186" s="51"/>
      <c r="J186" s="51"/>
      <c r="K186" s="51"/>
      <c r="L186" s="17"/>
      <c r="M186" s="52"/>
      <c r="N186" s="20"/>
      <c r="O186" s="20"/>
      <c r="P186" s="15"/>
      <c r="Q186" s="15"/>
      <c r="R186" s="15"/>
      <c r="S186" s="18"/>
      <c r="T186" s="15"/>
      <c r="U186" s="15"/>
      <c r="V186" s="19"/>
      <c r="W186" s="15"/>
      <c r="X186" s="15"/>
      <c r="Y186" s="15"/>
      <c r="Z186" s="19"/>
      <c r="AA186" s="15"/>
      <c r="AB186" s="15"/>
    </row>
    <row r="187" spans="1:28" ht="11.25" customHeight="1" x14ac:dyDescent="0.3">
      <c r="A187" s="17"/>
      <c r="B187" s="16"/>
      <c r="C187" s="17"/>
      <c r="D187" s="17"/>
      <c r="E187" s="18"/>
      <c r="F187" s="51"/>
      <c r="G187" s="51"/>
      <c r="H187" s="51"/>
      <c r="I187" s="51"/>
      <c r="J187" s="51"/>
      <c r="K187" s="51"/>
      <c r="L187" s="17"/>
      <c r="M187" s="52"/>
      <c r="N187" s="20"/>
      <c r="O187" s="20"/>
      <c r="P187" s="15"/>
      <c r="Q187" s="15"/>
      <c r="R187" s="15"/>
      <c r="S187" s="18"/>
      <c r="T187" s="15"/>
      <c r="U187" s="15"/>
      <c r="V187" s="19"/>
      <c r="W187" s="15"/>
      <c r="X187" s="15"/>
      <c r="Y187" s="15"/>
      <c r="Z187" s="19"/>
      <c r="AA187" s="15"/>
      <c r="AB187" s="15"/>
    </row>
    <row r="188" spans="1:28" ht="11.25" customHeight="1" x14ac:dyDescent="0.3">
      <c r="A188" s="17"/>
      <c r="B188" s="16"/>
      <c r="C188" s="17"/>
      <c r="D188" s="17"/>
      <c r="E188" s="18"/>
      <c r="F188" s="51"/>
      <c r="G188" s="51"/>
      <c r="H188" s="51"/>
      <c r="I188" s="51"/>
      <c r="J188" s="51"/>
      <c r="K188" s="51"/>
      <c r="L188" s="17"/>
      <c r="M188" s="52"/>
      <c r="N188" s="20"/>
      <c r="O188" s="20"/>
      <c r="P188" s="15"/>
      <c r="Q188" s="15"/>
      <c r="R188" s="15"/>
      <c r="S188" s="18"/>
      <c r="T188" s="15"/>
      <c r="U188" s="15"/>
      <c r="V188" s="19"/>
      <c r="W188" s="15"/>
      <c r="X188" s="15"/>
      <c r="Y188" s="15"/>
      <c r="Z188" s="19"/>
      <c r="AA188" s="15"/>
      <c r="AB188" s="15"/>
    </row>
    <row r="189" spans="1:28" ht="11.25" customHeight="1" x14ac:dyDescent="0.3">
      <c r="A189" s="17"/>
      <c r="B189" s="16"/>
      <c r="C189" s="17"/>
      <c r="D189" s="17"/>
      <c r="E189" s="18"/>
      <c r="F189" s="51"/>
      <c r="G189" s="51"/>
      <c r="H189" s="51"/>
      <c r="I189" s="51"/>
      <c r="J189" s="51"/>
      <c r="K189" s="51"/>
      <c r="L189" s="17"/>
      <c r="M189" s="52"/>
      <c r="N189" s="20"/>
      <c r="O189" s="20"/>
      <c r="P189" s="15"/>
      <c r="Q189" s="15"/>
      <c r="R189" s="15"/>
      <c r="S189" s="18"/>
      <c r="T189" s="15"/>
      <c r="U189" s="15"/>
      <c r="V189" s="19"/>
      <c r="W189" s="15"/>
      <c r="X189" s="15"/>
      <c r="Y189" s="15"/>
      <c r="Z189" s="19"/>
      <c r="AA189" s="15"/>
      <c r="AB189" s="15"/>
    </row>
    <row r="190" spans="1:28" ht="11.25" customHeight="1" x14ac:dyDescent="0.3">
      <c r="A190" s="17"/>
      <c r="B190" s="16"/>
      <c r="C190" s="17"/>
      <c r="D190" s="17"/>
      <c r="E190" s="18"/>
      <c r="F190" s="51"/>
      <c r="G190" s="51"/>
      <c r="H190" s="51"/>
      <c r="I190" s="51"/>
      <c r="J190" s="51"/>
      <c r="K190" s="51"/>
      <c r="L190" s="17"/>
      <c r="M190" s="52"/>
      <c r="N190" s="20"/>
      <c r="O190" s="20"/>
      <c r="P190" s="15"/>
      <c r="Q190" s="15"/>
      <c r="R190" s="15"/>
      <c r="S190" s="18"/>
      <c r="T190" s="15"/>
      <c r="U190" s="15"/>
      <c r="V190" s="19"/>
      <c r="W190" s="15"/>
      <c r="X190" s="15"/>
      <c r="Y190" s="15"/>
      <c r="Z190" s="19"/>
      <c r="AA190" s="15"/>
      <c r="AB190" s="15"/>
    </row>
    <row r="191" spans="1:28" ht="11.25" customHeight="1" x14ac:dyDescent="0.3">
      <c r="A191" s="17"/>
      <c r="B191" s="16"/>
      <c r="C191" s="17"/>
      <c r="D191" s="17"/>
      <c r="E191" s="18"/>
      <c r="F191" s="51"/>
      <c r="G191" s="51"/>
      <c r="H191" s="51"/>
      <c r="I191" s="51"/>
      <c r="J191" s="51"/>
      <c r="K191" s="51"/>
      <c r="L191" s="17"/>
      <c r="M191" s="52"/>
      <c r="N191" s="20"/>
      <c r="O191" s="20"/>
      <c r="P191" s="15"/>
      <c r="Q191" s="15"/>
      <c r="R191" s="15"/>
      <c r="S191" s="18"/>
      <c r="T191" s="15"/>
      <c r="U191" s="15"/>
      <c r="V191" s="19"/>
      <c r="W191" s="15"/>
      <c r="X191" s="15"/>
      <c r="Y191" s="15"/>
      <c r="Z191" s="19"/>
      <c r="AA191" s="15"/>
      <c r="AB191" s="15"/>
    </row>
    <row r="192" spans="1:28" ht="11.25" customHeight="1" x14ac:dyDescent="0.3">
      <c r="A192" s="17"/>
      <c r="B192" s="16"/>
      <c r="C192" s="17"/>
      <c r="D192" s="17"/>
      <c r="E192" s="18"/>
      <c r="F192" s="51"/>
      <c r="G192" s="51"/>
      <c r="H192" s="51"/>
      <c r="I192" s="51"/>
      <c r="J192" s="51"/>
      <c r="K192" s="51"/>
      <c r="L192" s="17"/>
      <c r="M192" s="52"/>
      <c r="N192" s="20"/>
      <c r="O192" s="20"/>
      <c r="P192" s="15"/>
      <c r="Q192" s="15"/>
      <c r="R192" s="15"/>
      <c r="S192" s="18"/>
      <c r="T192" s="15"/>
      <c r="U192" s="15"/>
      <c r="V192" s="19"/>
      <c r="W192" s="15"/>
      <c r="X192" s="15"/>
      <c r="Y192" s="15"/>
      <c r="Z192" s="19"/>
      <c r="AA192" s="15"/>
      <c r="AB192" s="15"/>
    </row>
    <row r="193" spans="1:28" ht="11.25" customHeight="1" x14ac:dyDescent="0.3">
      <c r="A193" s="17"/>
      <c r="B193" s="16"/>
      <c r="C193" s="17"/>
      <c r="D193" s="17"/>
      <c r="E193" s="18"/>
      <c r="F193" s="51"/>
      <c r="G193" s="51"/>
      <c r="H193" s="51"/>
      <c r="I193" s="51"/>
      <c r="J193" s="51"/>
      <c r="K193" s="51"/>
      <c r="L193" s="17"/>
      <c r="M193" s="52"/>
      <c r="N193" s="20"/>
      <c r="O193" s="20"/>
      <c r="P193" s="15"/>
      <c r="Q193" s="15"/>
      <c r="R193" s="15"/>
      <c r="S193" s="18"/>
      <c r="T193" s="15"/>
      <c r="U193" s="15"/>
      <c r="V193" s="19"/>
      <c r="W193" s="15"/>
      <c r="X193" s="15"/>
      <c r="Y193" s="15"/>
      <c r="Z193" s="19"/>
      <c r="AA193" s="15"/>
      <c r="AB193" s="15"/>
    </row>
    <row r="194" spans="1:28" ht="11.25" customHeight="1" x14ac:dyDescent="0.3">
      <c r="A194" s="17"/>
      <c r="B194" s="16"/>
      <c r="C194" s="17"/>
      <c r="D194" s="17"/>
      <c r="E194" s="18"/>
      <c r="F194" s="51"/>
      <c r="G194" s="51"/>
      <c r="H194" s="51"/>
      <c r="I194" s="51"/>
      <c r="J194" s="51"/>
      <c r="K194" s="51"/>
      <c r="L194" s="17"/>
      <c r="M194" s="52"/>
      <c r="N194" s="20"/>
      <c r="O194" s="20"/>
      <c r="P194" s="15"/>
      <c r="Q194" s="15"/>
      <c r="R194" s="15"/>
      <c r="S194" s="18"/>
      <c r="T194" s="15"/>
      <c r="U194" s="15"/>
      <c r="V194" s="19"/>
      <c r="W194" s="15"/>
      <c r="X194" s="15"/>
      <c r="Y194" s="15"/>
      <c r="Z194" s="19"/>
      <c r="AA194" s="15"/>
      <c r="AB194" s="15"/>
    </row>
    <row r="195" spans="1:28" ht="11.25" customHeight="1" x14ac:dyDescent="0.3">
      <c r="A195" s="17"/>
      <c r="B195" s="16"/>
      <c r="C195" s="17"/>
      <c r="D195" s="17"/>
      <c r="E195" s="18"/>
      <c r="F195" s="51"/>
      <c r="G195" s="51"/>
      <c r="H195" s="51"/>
      <c r="I195" s="51"/>
      <c r="J195" s="51"/>
      <c r="K195" s="51"/>
      <c r="L195" s="17"/>
      <c r="M195" s="52"/>
      <c r="N195" s="20"/>
      <c r="O195" s="20"/>
      <c r="P195" s="15"/>
      <c r="Q195" s="15"/>
      <c r="R195" s="15"/>
      <c r="S195" s="18"/>
      <c r="T195" s="15"/>
      <c r="U195" s="15"/>
      <c r="V195" s="19"/>
      <c r="W195" s="15"/>
      <c r="X195" s="15"/>
      <c r="Y195" s="15"/>
      <c r="Z195" s="19"/>
      <c r="AA195" s="15"/>
      <c r="AB195" s="15"/>
    </row>
    <row r="196" spans="1:28" ht="11.25" customHeight="1" x14ac:dyDescent="0.3">
      <c r="A196" s="17"/>
      <c r="B196" s="16"/>
      <c r="C196" s="17"/>
      <c r="D196" s="17"/>
      <c r="E196" s="18"/>
      <c r="F196" s="51"/>
      <c r="G196" s="51"/>
      <c r="H196" s="51"/>
      <c r="I196" s="51"/>
      <c r="J196" s="51"/>
      <c r="K196" s="51"/>
      <c r="L196" s="17"/>
      <c r="M196" s="52"/>
      <c r="N196" s="20"/>
      <c r="O196" s="20"/>
      <c r="P196" s="15"/>
      <c r="Q196" s="15"/>
      <c r="R196" s="15"/>
      <c r="S196" s="18"/>
      <c r="T196" s="15"/>
      <c r="U196" s="15"/>
      <c r="V196" s="19"/>
      <c r="W196" s="15"/>
      <c r="X196" s="15"/>
      <c r="Y196" s="15"/>
      <c r="Z196" s="19"/>
      <c r="AA196" s="15"/>
      <c r="AB196" s="15"/>
    </row>
    <row r="197" spans="1:28" ht="11.25" customHeight="1" x14ac:dyDescent="0.3">
      <c r="A197" s="17"/>
      <c r="B197" s="16"/>
      <c r="C197" s="17"/>
      <c r="D197" s="17"/>
      <c r="E197" s="18"/>
      <c r="F197" s="51"/>
      <c r="G197" s="51"/>
      <c r="H197" s="51"/>
      <c r="I197" s="51"/>
      <c r="J197" s="51"/>
      <c r="K197" s="51"/>
      <c r="L197" s="17"/>
      <c r="M197" s="52"/>
      <c r="N197" s="20"/>
      <c r="O197" s="20"/>
      <c r="P197" s="15"/>
      <c r="Q197" s="15"/>
      <c r="R197" s="15"/>
      <c r="S197" s="18"/>
      <c r="T197" s="15"/>
      <c r="U197" s="15"/>
      <c r="V197" s="19"/>
      <c r="W197" s="15"/>
      <c r="X197" s="15"/>
      <c r="Y197" s="15"/>
      <c r="Z197" s="19"/>
      <c r="AA197" s="15"/>
      <c r="AB197" s="15"/>
    </row>
    <row r="198" spans="1:28" ht="11.25" customHeight="1" x14ac:dyDescent="0.3">
      <c r="A198" s="17"/>
      <c r="B198" s="16"/>
      <c r="C198" s="17"/>
      <c r="D198" s="17"/>
      <c r="E198" s="18"/>
      <c r="F198" s="51"/>
      <c r="G198" s="51"/>
      <c r="H198" s="51"/>
      <c r="I198" s="51"/>
      <c r="J198" s="51"/>
      <c r="K198" s="51"/>
      <c r="L198" s="17"/>
      <c r="M198" s="52"/>
      <c r="N198" s="20"/>
      <c r="O198" s="20"/>
      <c r="P198" s="15"/>
      <c r="Q198" s="15"/>
      <c r="R198" s="15"/>
      <c r="S198" s="18"/>
      <c r="T198" s="15"/>
      <c r="U198" s="15"/>
      <c r="V198" s="19"/>
      <c r="W198" s="15"/>
      <c r="X198" s="15"/>
      <c r="Y198" s="15"/>
      <c r="Z198" s="19"/>
      <c r="AA198" s="15"/>
      <c r="AB198" s="15"/>
    </row>
    <row r="199" spans="1:28" ht="11.25" customHeight="1" x14ac:dyDescent="0.3">
      <c r="A199" s="17"/>
      <c r="B199" s="16"/>
      <c r="C199" s="17"/>
      <c r="D199" s="17"/>
      <c r="E199" s="18"/>
      <c r="F199" s="51"/>
      <c r="G199" s="51"/>
      <c r="H199" s="51"/>
      <c r="I199" s="51"/>
      <c r="J199" s="51"/>
      <c r="K199" s="51"/>
      <c r="L199" s="17"/>
      <c r="M199" s="52"/>
      <c r="N199" s="20"/>
      <c r="O199" s="20"/>
      <c r="P199" s="15"/>
      <c r="Q199" s="15"/>
      <c r="R199" s="15"/>
      <c r="S199" s="18"/>
      <c r="T199" s="15"/>
      <c r="U199" s="15"/>
      <c r="V199" s="19"/>
      <c r="W199" s="15"/>
      <c r="X199" s="15"/>
      <c r="Y199" s="15"/>
      <c r="Z199" s="19"/>
      <c r="AA199" s="15"/>
      <c r="AB199" s="15"/>
    </row>
    <row r="200" spans="1:28" ht="11.25" customHeight="1" x14ac:dyDescent="0.3">
      <c r="A200" s="17"/>
      <c r="B200" s="16"/>
      <c r="C200" s="17"/>
      <c r="D200" s="17"/>
      <c r="E200" s="18"/>
      <c r="F200" s="51"/>
      <c r="G200" s="51"/>
      <c r="H200" s="51"/>
      <c r="I200" s="51"/>
      <c r="J200" s="51"/>
      <c r="K200" s="51"/>
      <c r="L200" s="17"/>
      <c r="M200" s="52"/>
      <c r="N200" s="20"/>
      <c r="O200" s="20"/>
      <c r="P200" s="15"/>
      <c r="Q200" s="15"/>
      <c r="R200" s="15"/>
      <c r="S200" s="18"/>
      <c r="T200" s="15"/>
      <c r="U200" s="15"/>
      <c r="V200" s="19"/>
      <c r="W200" s="15"/>
      <c r="X200" s="15"/>
      <c r="Y200" s="15"/>
      <c r="Z200" s="19"/>
      <c r="AA200" s="15"/>
      <c r="AB200" s="15"/>
    </row>
    <row r="201" spans="1:28" ht="11.25" customHeight="1" x14ac:dyDescent="0.3">
      <c r="A201" s="17"/>
      <c r="B201" s="16"/>
      <c r="C201" s="17"/>
      <c r="D201" s="17"/>
      <c r="E201" s="18"/>
      <c r="F201" s="51"/>
      <c r="G201" s="51"/>
      <c r="H201" s="51"/>
      <c r="I201" s="51"/>
      <c r="J201" s="51"/>
      <c r="K201" s="51"/>
      <c r="L201" s="17"/>
      <c r="M201" s="52"/>
      <c r="N201" s="20"/>
      <c r="O201" s="20"/>
      <c r="P201" s="15"/>
      <c r="Q201" s="15"/>
      <c r="R201" s="15"/>
      <c r="S201" s="18"/>
      <c r="T201" s="15"/>
      <c r="U201" s="15"/>
      <c r="V201" s="19"/>
      <c r="W201" s="15"/>
      <c r="X201" s="15"/>
      <c r="Y201" s="15"/>
      <c r="Z201" s="19"/>
      <c r="AA201" s="15"/>
      <c r="AB201" s="15"/>
    </row>
    <row r="202" spans="1:28" ht="11.25" customHeight="1" x14ac:dyDescent="0.3">
      <c r="A202" s="17"/>
      <c r="B202" s="16"/>
      <c r="C202" s="17"/>
      <c r="D202" s="17"/>
      <c r="E202" s="18"/>
      <c r="F202" s="51"/>
      <c r="G202" s="51"/>
      <c r="H202" s="51"/>
      <c r="I202" s="51"/>
      <c r="J202" s="51"/>
      <c r="K202" s="51"/>
      <c r="L202" s="17"/>
      <c r="M202" s="52"/>
      <c r="N202" s="20"/>
      <c r="O202" s="20"/>
      <c r="P202" s="15"/>
      <c r="Q202" s="15"/>
      <c r="R202" s="15"/>
      <c r="S202" s="18"/>
      <c r="T202" s="15"/>
      <c r="U202" s="15"/>
      <c r="V202" s="19"/>
      <c r="W202" s="15"/>
      <c r="X202" s="15"/>
      <c r="Y202" s="15"/>
      <c r="Z202" s="19"/>
      <c r="AA202" s="15"/>
      <c r="AB202" s="15"/>
    </row>
    <row r="203" spans="1:28" ht="11.25" customHeight="1" x14ac:dyDescent="0.3">
      <c r="A203" s="17"/>
      <c r="B203" s="16"/>
      <c r="C203" s="17"/>
      <c r="D203" s="17"/>
      <c r="E203" s="18"/>
      <c r="F203" s="51"/>
      <c r="G203" s="51"/>
      <c r="H203" s="51"/>
      <c r="I203" s="51"/>
      <c r="J203" s="51"/>
      <c r="K203" s="51"/>
      <c r="L203" s="17"/>
      <c r="M203" s="52"/>
      <c r="N203" s="20"/>
      <c r="O203" s="20"/>
      <c r="P203" s="15"/>
      <c r="Q203" s="15"/>
      <c r="R203" s="15"/>
      <c r="S203" s="18"/>
      <c r="T203" s="15"/>
      <c r="U203" s="15"/>
      <c r="V203" s="19"/>
      <c r="W203" s="15"/>
      <c r="X203" s="15"/>
      <c r="Y203" s="15"/>
      <c r="Z203" s="19"/>
      <c r="AA203" s="15"/>
      <c r="AB203" s="15"/>
    </row>
    <row r="204" spans="1:28" ht="11.25" customHeight="1" x14ac:dyDescent="0.3">
      <c r="A204" s="17"/>
      <c r="B204" s="16"/>
      <c r="C204" s="17"/>
      <c r="D204" s="17"/>
      <c r="E204" s="18"/>
      <c r="F204" s="51"/>
      <c r="G204" s="51"/>
      <c r="H204" s="51"/>
      <c r="I204" s="51"/>
      <c r="J204" s="51"/>
      <c r="K204" s="51"/>
      <c r="L204" s="17"/>
      <c r="M204" s="52"/>
      <c r="N204" s="20"/>
      <c r="O204" s="20"/>
      <c r="P204" s="15"/>
      <c r="Q204" s="15"/>
      <c r="R204" s="15"/>
      <c r="S204" s="18"/>
      <c r="T204" s="15"/>
      <c r="U204" s="15"/>
      <c r="V204" s="19"/>
      <c r="W204" s="15"/>
      <c r="X204" s="15"/>
      <c r="Y204" s="15"/>
      <c r="Z204" s="19"/>
      <c r="AA204" s="15"/>
      <c r="AB204" s="15"/>
    </row>
    <row r="205" spans="1:28" ht="11.25" customHeight="1" x14ac:dyDescent="0.3">
      <c r="A205" s="17"/>
      <c r="B205" s="16"/>
      <c r="C205" s="17"/>
      <c r="D205" s="17"/>
      <c r="E205" s="18"/>
      <c r="F205" s="51"/>
      <c r="G205" s="51"/>
      <c r="H205" s="51"/>
      <c r="I205" s="51"/>
      <c r="J205" s="51"/>
      <c r="K205" s="51"/>
      <c r="L205" s="17"/>
      <c r="M205" s="52"/>
      <c r="N205" s="20"/>
      <c r="O205" s="20"/>
      <c r="P205" s="15"/>
      <c r="Q205" s="15"/>
      <c r="R205" s="15"/>
      <c r="S205" s="18"/>
      <c r="T205" s="15"/>
      <c r="U205" s="15"/>
      <c r="V205" s="19"/>
      <c r="W205" s="15"/>
      <c r="X205" s="15"/>
      <c r="Y205" s="15"/>
      <c r="Z205" s="19"/>
      <c r="AA205" s="15"/>
      <c r="AB205" s="15"/>
    </row>
    <row r="206" spans="1:28" ht="11.25" customHeight="1" x14ac:dyDescent="0.3">
      <c r="A206" s="17"/>
      <c r="B206" s="16"/>
      <c r="C206" s="17"/>
      <c r="D206" s="17"/>
      <c r="E206" s="18"/>
      <c r="F206" s="51"/>
      <c r="G206" s="51"/>
      <c r="H206" s="51"/>
      <c r="I206" s="51"/>
      <c r="J206" s="51"/>
      <c r="K206" s="51"/>
      <c r="L206" s="17"/>
      <c r="M206" s="52"/>
      <c r="N206" s="20"/>
      <c r="O206" s="20"/>
      <c r="P206" s="15"/>
      <c r="Q206" s="15"/>
      <c r="R206" s="15"/>
      <c r="S206" s="18"/>
      <c r="T206" s="15"/>
      <c r="U206" s="15"/>
      <c r="V206" s="19"/>
      <c r="W206" s="15"/>
      <c r="X206" s="15"/>
      <c r="Y206" s="15"/>
      <c r="Z206" s="19"/>
      <c r="AA206" s="15"/>
      <c r="AB206" s="15"/>
    </row>
    <row r="207" spans="1:28" ht="11.25" customHeight="1" x14ac:dyDescent="0.3">
      <c r="A207" s="17"/>
      <c r="B207" s="16"/>
      <c r="C207" s="17"/>
      <c r="D207" s="17"/>
      <c r="E207" s="18"/>
      <c r="F207" s="51"/>
      <c r="G207" s="51"/>
      <c r="H207" s="51"/>
      <c r="I207" s="51"/>
      <c r="J207" s="51"/>
      <c r="K207" s="51"/>
      <c r="L207" s="17"/>
      <c r="M207" s="52"/>
      <c r="N207" s="20"/>
      <c r="O207" s="20"/>
      <c r="P207" s="15"/>
      <c r="Q207" s="15"/>
      <c r="R207" s="15"/>
      <c r="S207" s="18"/>
      <c r="T207" s="15"/>
      <c r="U207" s="15"/>
      <c r="V207" s="19"/>
      <c r="W207" s="15"/>
      <c r="X207" s="15"/>
      <c r="Y207" s="15"/>
      <c r="Z207" s="19"/>
      <c r="AA207" s="15"/>
      <c r="AB207" s="15"/>
    </row>
    <row r="208" spans="1:28" ht="11.25" customHeight="1" x14ac:dyDescent="0.3">
      <c r="A208" s="17"/>
      <c r="B208" s="16"/>
      <c r="C208" s="17"/>
      <c r="D208" s="17"/>
      <c r="E208" s="18"/>
      <c r="F208" s="51"/>
      <c r="G208" s="51"/>
      <c r="H208" s="51"/>
      <c r="I208" s="51"/>
      <c r="J208" s="51"/>
      <c r="K208" s="51"/>
      <c r="L208" s="17"/>
      <c r="M208" s="52"/>
      <c r="N208" s="20"/>
      <c r="O208" s="20"/>
      <c r="P208" s="15"/>
      <c r="Q208" s="15"/>
      <c r="R208" s="15"/>
      <c r="S208" s="18"/>
      <c r="T208" s="15"/>
      <c r="U208" s="15"/>
      <c r="V208" s="19"/>
      <c r="W208" s="15"/>
      <c r="X208" s="15"/>
      <c r="Y208" s="15"/>
      <c r="Z208" s="19"/>
      <c r="AA208" s="15"/>
      <c r="AB208" s="15"/>
    </row>
    <row r="209" spans="1:28" ht="11.25" customHeight="1" x14ac:dyDescent="0.3">
      <c r="A209" s="17"/>
      <c r="B209" s="16"/>
      <c r="C209" s="17"/>
      <c r="D209" s="17"/>
      <c r="E209" s="18"/>
      <c r="F209" s="51"/>
      <c r="G209" s="51"/>
      <c r="H209" s="51"/>
      <c r="I209" s="51"/>
      <c r="J209" s="51"/>
      <c r="K209" s="51"/>
      <c r="L209" s="17"/>
      <c r="M209" s="52"/>
      <c r="N209" s="20"/>
      <c r="O209" s="20"/>
      <c r="P209" s="15"/>
      <c r="Q209" s="15"/>
      <c r="R209" s="15"/>
      <c r="S209" s="18"/>
      <c r="T209" s="15"/>
      <c r="U209" s="15"/>
      <c r="V209" s="19"/>
      <c r="W209" s="15"/>
      <c r="X209" s="15"/>
      <c r="Y209" s="15"/>
      <c r="Z209" s="19"/>
      <c r="AA209" s="15"/>
      <c r="AB209" s="15"/>
    </row>
    <row r="210" spans="1:28" ht="11.25" customHeight="1" x14ac:dyDescent="0.3">
      <c r="A210" s="17"/>
      <c r="B210" s="16"/>
      <c r="C210" s="17"/>
      <c r="D210" s="17"/>
      <c r="E210" s="18"/>
      <c r="F210" s="51"/>
      <c r="G210" s="51"/>
      <c r="H210" s="51"/>
      <c r="I210" s="51"/>
      <c r="J210" s="51"/>
      <c r="K210" s="51"/>
      <c r="L210" s="17"/>
      <c r="M210" s="52"/>
      <c r="N210" s="20"/>
      <c r="O210" s="20"/>
      <c r="P210" s="15"/>
      <c r="Q210" s="15"/>
      <c r="R210" s="15"/>
      <c r="S210" s="18"/>
      <c r="T210" s="15"/>
      <c r="U210" s="15"/>
      <c r="V210" s="19"/>
      <c r="W210" s="15"/>
      <c r="X210" s="15"/>
      <c r="Y210" s="15"/>
      <c r="Z210" s="19"/>
      <c r="AA210" s="15"/>
      <c r="AB210" s="15"/>
    </row>
    <row r="211" spans="1:28" ht="11.25" customHeight="1" x14ac:dyDescent="0.3">
      <c r="A211" s="17"/>
      <c r="B211" s="16"/>
      <c r="C211" s="17"/>
      <c r="D211" s="17"/>
      <c r="E211" s="18"/>
      <c r="F211" s="51"/>
      <c r="G211" s="51"/>
      <c r="H211" s="51"/>
      <c r="I211" s="51"/>
      <c r="J211" s="51"/>
      <c r="K211" s="51"/>
      <c r="L211" s="17"/>
      <c r="M211" s="52"/>
      <c r="N211" s="20"/>
      <c r="O211" s="20"/>
      <c r="P211" s="15"/>
      <c r="Q211" s="15"/>
      <c r="R211" s="15"/>
      <c r="S211" s="18"/>
      <c r="T211" s="15"/>
      <c r="U211" s="15"/>
      <c r="V211" s="19"/>
      <c r="W211" s="15"/>
      <c r="X211" s="15"/>
      <c r="Y211" s="15"/>
      <c r="Z211" s="19"/>
      <c r="AA211" s="15"/>
      <c r="AB211" s="15"/>
    </row>
    <row r="212" spans="1:28" ht="11.25" customHeight="1" x14ac:dyDescent="0.3">
      <c r="A212" s="17"/>
      <c r="B212" s="16"/>
      <c r="C212" s="17"/>
      <c r="D212" s="17"/>
      <c r="E212" s="18"/>
      <c r="F212" s="51"/>
      <c r="G212" s="51"/>
      <c r="H212" s="51"/>
      <c r="I212" s="51"/>
      <c r="J212" s="51"/>
      <c r="K212" s="51"/>
      <c r="L212" s="17"/>
      <c r="M212" s="52"/>
      <c r="N212" s="20"/>
      <c r="O212" s="20"/>
      <c r="P212" s="15"/>
      <c r="Q212" s="15"/>
      <c r="R212" s="15"/>
      <c r="S212" s="18"/>
      <c r="T212" s="15"/>
      <c r="U212" s="15"/>
      <c r="V212" s="19"/>
      <c r="W212" s="15"/>
      <c r="X212" s="15"/>
      <c r="Y212" s="15"/>
      <c r="Z212" s="19"/>
      <c r="AA212" s="15"/>
      <c r="AB212" s="15"/>
    </row>
    <row r="213" spans="1:28" ht="11.25" customHeight="1" x14ac:dyDescent="0.3">
      <c r="A213" s="17"/>
      <c r="B213" s="16"/>
      <c r="C213" s="17"/>
      <c r="D213" s="17"/>
      <c r="E213" s="18"/>
      <c r="F213" s="51"/>
      <c r="G213" s="51"/>
      <c r="H213" s="51"/>
      <c r="I213" s="51"/>
      <c r="J213" s="51"/>
      <c r="K213" s="51"/>
      <c r="L213" s="17"/>
      <c r="M213" s="52"/>
      <c r="N213" s="20"/>
      <c r="O213" s="20"/>
      <c r="P213" s="15"/>
      <c r="Q213" s="15"/>
      <c r="R213" s="15"/>
      <c r="S213" s="18"/>
      <c r="T213" s="15"/>
      <c r="U213" s="15"/>
      <c r="V213" s="19"/>
      <c r="W213" s="15"/>
      <c r="X213" s="15"/>
      <c r="Y213" s="15"/>
      <c r="Z213" s="19"/>
      <c r="AA213" s="15"/>
      <c r="AB213" s="15"/>
    </row>
    <row r="214" spans="1:28" ht="11.25" customHeight="1" x14ac:dyDescent="0.3">
      <c r="A214" s="17"/>
      <c r="B214" s="16"/>
      <c r="C214" s="17"/>
      <c r="D214" s="17"/>
      <c r="E214" s="18"/>
      <c r="F214" s="51"/>
      <c r="G214" s="51"/>
      <c r="H214" s="51"/>
      <c r="I214" s="51"/>
      <c r="J214" s="51"/>
      <c r="K214" s="51"/>
      <c r="L214" s="17"/>
      <c r="M214" s="52"/>
      <c r="N214" s="20"/>
      <c r="O214" s="20"/>
      <c r="P214" s="15"/>
      <c r="Q214" s="15"/>
      <c r="R214" s="15"/>
      <c r="S214" s="18"/>
      <c r="T214" s="15"/>
      <c r="U214" s="15"/>
      <c r="V214" s="19"/>
      <c r="W214" s="15"/>
      <c r="X214" s="15"/>
      <c r="Y214" s="15"/>
      <c r="Z214" s="19"/>
      <c r="AA214" s="15"/>
      <c r="AB214" s="15"/>
    </row>
    <row r="215" spans="1:28" ht="11.25" customHeight="1" x14ac:dyDescent="0.3">
      <c r="A215" s="17"/>
      <c r="B215" s="16"/>
      <c r="C215" s="17"/>
      <c r="D215" s="17"/>
      <c r="E215" s="18"/>
      <c r="F215" s="51"/>
      <c r="G215" s="51"/>
      <c r="H215" s="51"/>
      <c r="I215" s="51"/>
      <c r="J215" s="51"/>
      <c r="K215" s="51"/>
      <c r="L215" s="17"/>
      <c r="M215" s="52"/>
      <c r="N215" s="20"/>
      <c r="O215" s="20"/>
      <c r="P215" s="15"/>
      <c r="Q215" s="15"/>
      <c r="R215" s="15"/>
      <c r="S215" s="18"/>
      <c r="T215" s="15"/>
      <c r="U215" s="15"/>
      <c r="V215" s="19"/>
      <c r="W215" s="15"/>
      <c r="X215" s="15"/>
      <c r="Y215" s="15"/>
      <c r="Z215" s="19"/>
      <c r="AA215" s="15"/>
      <c r="AB215" s="15"/>
    </row>
    <row r="216" spans="1:28" ht="11.25" customHeight="1" x14ac:dyDescent="0.3">
      <c r="A216" s="17"/>
      <c r="B216" s="16"/>
      <c r="C216" s="17"/>
      <c r="D216" s="17"/>
      <c r="E216" s="18"/>
      <c r="F216" s="51"/>
      <c r="G216" s="51"/>
      <c r="H216" s="51"/>
      <c r="I216" s="51"/>
      <c r="J216" s="51"/>
      <c r="K216" s="51"/>
      <c r="L216" s="17"/>
      <c r="M216" s="52"/>
      <c r="N216" s="20"/>
      <c r="O216" s="20"/>
      <c r="P216" s="15"/>
      <c r="Q216" s="15"/>
      <c r="R216" s="15"/>
      <c r="S216" s="18"/>
      <c r="T216" s="15"/>
      <c r="U216" s="15"/>
      <c r="V216" s="19"/>
      <c r="W216" s="15"/>
      <c r="X216" s="15"/>
      <c r="Y216" s="15"/>
      <c r="Z216" s="19"/>
      <c r="AA216" s="15"/>
      <c r="AB216" s="15"/>
    </row>
    <row r="217" spans="1:28" ht="11.25" customHeight="1" x14ac:dyDescent="0.3">
      <c r="A217" s="17"/>
      <c r="B217" s="16"/>
      <c r="C217" s="17"/>
      <c r="D217" s="17"/>
      <c r="E217" s="18"/>
      <c r="F217" s="51"/>
      <c r="G217" s="51"/>
      <c r="H217" s="51"/>
      <c r="I217" s="51"/>
      <c r="J217" s="51"/>
      <c r="K217" s="51"/>
      <c r="L217" s="17"/>
      <c r="M217" s="52"/>
      <c r="N217" s="20"/>
      <c r="O217" s="20"/>
      <c r="P217" s="15"/>
      <c r="Q217" s="15"/>
      <c r="R217" s="15"/>
      <c r="S217" s="18"/>
      <c r="T217" s="15"/>
      <c r="U217" s="15"/>
      <c r="V217" s="19"/>
      <c r="W217" s="15"/>
      <c r="X217" s="15"/>
      <c r="Y217" s="15"/>
      <c r="Z217" s="19"/>
      <c r="AA217" s="15"/>
      <c r="AB217" s="15"/>
    </row>
    <row r="218" spans="1:28" ht="11.25" customHeight="1" x14ac:dyDescent="0.3">
      <c r="A218" s="17"/>
      <c r="B218" s="16"/>
      <c r="C218" s="17"/>
      <c r="D218" s="17"/>
      <c r="E218" s="18"/>
      <c r="F218" s="51"/>
      <c r="G218" s="51"/>
      <c r="H218" s="51"/>
      <c r="I218" s="51"/>
      <c r="J218" s="51"/>
      <c r="K218" s="51"/>
      <c r="L218" s="17"/>
      <c r="M218" s="52"/>
      <c r="N218" s="20"/>
      <c r="O218" s="20"/>
      <c r="P218" s="15"/>
      <c r="Q218" s="15"/>
      <c r="R218" s="15"/>
      <c r="S218" s="18"/>
      <c r="T218" s="15"/>
      <c r="U218" s="15"/>
      <c r="V218" s="19"/>
      <c r="W218" s="15"/>
      <c r="X218" s="15"/>
      <c r="Y218" s="15"/>
      <c r="Z218" s="19"/>
      <c r="AA218" s="15"/>
      <c r="AB218" s="15"/>
    </row>
    <row r="219" spans="1:28" ht="11.25" customHeight="1" x14ac:dyDescent="0.3">
      <c r="A219" s="17"/>
      <c r="B219" s="16"/>
      <c r="C219" s="17"/>
      <c r="D219" s="17"/>
      <c r="E219" s="18"/>
      <c r="F219" s="51"/>
      <c r="G219" s="51"/>
      <c r="H219" s="51"/>
      <c r="I219" s="51"/>
      <c r="J219" s="51"/>
      <c r="K219" s="51"/>
      <c r="L219" s="17"/>
      <c r="M219" s="52"/>
      <c r="N219" s="20"/>
      <c r="O219" s="20"/>
      <c r="P219" s="15"/>
      <c r="Q219" s="15"/>
      <c r="R219" s="15"/>
      <c r="S219" s="18"/>
      <c r="T219" s="15"/>
      <c r="U219" s="15"/>
      <c r="V219" s="19"/>
      <c r="W219" s="15"/>
      <c r="X219" s="15"/>
      <c r="Y219" s="15"/>
      <c r="Z219" s="19"/>
      <c r="AA219" s="15"/>
      <c r="AB219" s="15"/>
    </row>
    <row r="220" spans="1:28" ht="11.25" customHeight="1" x14ac:dyDescent="0.3">
      <c r="A220" s="17"/>
      <c r="B220" s="16"/>
      <c r="C220" s="17"/>
      <c r="D220" s="17"/>
      <c r="E220" s="18"/>
      <c r="F220" s="51"/>
      <c r="G220" s="51"/>
      <c r="H220" s="51"/>
      <c r="I220" s="51"/>
      <c r="J220" s="51"/>
      <c r="K220" s="51"/>
      <c r="L220" s="17"/>
      <c r="M220" s="52"/>
      <c r="N220" s="20"/>
      <c r="O220" s="20"/>
      <c r="P220" s="15"/>
      <c r="Q220" s="15"/>
      <c r="R220" s="15"/>
      <c r="S220" s="18"/>
      <c r="T220" s="15"/>
      <c r="U220" s="15"/>
      <c r="V220" s="19"/>
      <c r="W220" s="15"/>
      <c r="X220" s="15"/>
      <c r="Y220" s="15"/>
      <c r="Z220" s="19"/>
      <c r="AA220" s="15"/>
      <c r="AB220" s="15"/>
    </row>
    <row r="221" spans="1:28" ht="11.25" customHeight="1" x14ac:dyDescent="0.3">
      <c r="A221" s="17"/>
      <c r="B221" s="16"/>
      <c r="C221" s="17"/>
      <c r="D221" s="17"/>
      <c r="E221" s="18"/>
      <c r="F221" s="51"/>
      <c r="G221" s="51"/>
      <c r="H221" s="51"/>
      <c r="I221" s="51"/>
      <c r="J221" s="51"/>
      <c r="K221" s="51"/>
      <c r="L221" s="17"/>
      <c r="M221" s="52"/>
      <c r="N221" s="20"/>
      <c r="O221" s="20"/>
      <c r="P221" s="15"/>
      <c r="Q221" s="15"/>
      <c r="R221" s="15"/>
      <c r="S221" s="18"/>
      <c r="T221" s="15"/>
      <c r="U221" s="15"/>
      <c r="V221" s="19"/>
      <c r="W221" s="15"/>
      <c r="X221" s="15"/>
      <c r="Y221" s="15"/>
      <c r="Z221" s="19"/>
      <c r="AA221" s="15"/>
      <c r="AB221" s="15"/>
    </row>
    <row r="222" spans="1:28" ht="11.25" customHeight="1" x14ac:dyDescent="0.3">
      <c r="A222" s="17"/>
      <c r="B222" s="16"/>
      <c r="C222" s="17"/>
      <c r="D222" s="17"/>
      <c r="E222" s="18"/>
      <c r="F222" s="51"/>
      <c r="G222" s="51"/>
      <c r="H222" s="51"/>
      <c r="I222" s="51"/>
      <c r="J222" s="51"/>
      <c r="K222" s="51"/>
      <c r="L222" s="17"/>
      <c r="M222" s="52"/>
      <c r="N222" s="20"/>
      <c r="O222" s="20"/>
      <c r="P222" s="15"/>
      <c r="Q222" s="15"/>
      <c r="R222" s="15"/>
      <c r="S222" s="18"/>
      <c r="T222" s="15"/>
      <c r="U222" s="15"/>
      <c r="V222" s="19"/>
      <c r="W222" s="15"/>
      <c r="X222" s="15"/>
      <c r="Y222" s="15"/>
      <c r="Z222" s="19"/>
      <c r="AA222" s="15"/>
      <c r="AB222" s="15"/>
    </row>
    <row r="223" spans="1:28" ht="11.25" customHeight="1" x14ac:dyDescent="0.3">
      <c r="A223" s="17"/>
      <c r="B223" s="16"/>
      <c r="C223" s="17"/>
      <c r="D223" s="17"/>
      <c r="E223" s="18"/>
      <c r="F223" s="51"/>
      <c r="G223" s="51"/>
      <c r="H223" s="51"/>
      <c r="I223" s="51"/>
      <c r="J223" s="51"/>
      <c r="K223" s="51"/>
      <c r="L223" s="17"/>
      <c r="M223" s="52"/>
      <c r="N223" s="20"/>
      <c r="O223" s="20"/>
      <c r="P223" s="15"/>
      <c r="Q223" s="15"/>
      <c r="R223" s="15"/>
      <c r="S223" s="18"/>
      <c r="T223" s="15"/>
      <c r="U223" s="15"/>
      <c r="V223" s="19"/>
      <c r="W223" s="15"/>
      <c r="X223" s="15"/>
      <c r="Y223" s="15"/>
      <c r="Z223" s="19"/>
      <c r="AA223" s="15"/>
      <c r="AB223" s="15"/>
    </row>
    <row r="224" spans="1:28" ht="11.25" customHeight="1" x14ac:dyDescent="0.3">
      <c r="A224" s="17"/>
      <c r="B224" s="16"/>
      <c r="C224" s="17"/>
      <c r="D224" s="17"/>
      <c r="E224" s="18"/>
      <c r="F224" s="51"/>
      <c r="G224" s="51"/>
      <c r="H224" s="51"/>
      <c r="I224" s="51"/>
      <c r="J224" s="51"/>
      <c r="K224" s="51"/>
      <c r="L224" s="17"/>
      <c r="M224" s="52"/>
      <c r="N224" s="20"/>
      <c r="O224" s="20"/>
      <c r="P224" s="15"/>
      <c r="Q224" s="15"/>
      <c r="R224" s="15"/>
      <c r="S224" s="18"/>
      <c r="T224" s="15"/>
      <c r="U224" s="15"/>
      <c r="V224" s="19"/>
      <c r="W224" s="15"/>
      <c r="X224" s="15"/>
      <c r="Y224" s="15"/>
      <c r="Z224" s="19"/>
      <c r="AA224" s="15"/>
      <c r="AB224" s="15"/>
    </row>
    <row r="225" spans="1:28" ht="11.25" customHeight="1" x14ac:dyDescent="0.3">
      <c r="A225" s="17"/>
      <c r="B225" s="16"/>
      <c r="C225" s="17"/>
      <c r="D225" s="17"/>
      <c r="E225" s="18"/>
      <c r="F225" s="51"/>
      <c r="G225" s="51"/>
      <c r="H225" s="51"/>
      <c r="I225" s="51"/>
      <c r="J225" s="51"/>
      <c r="K225" s="51"/>
      <c r="L225" s="17"/>
      <c r="M225" s="52"/>
      <c r="N225" s="20"/>
      <c r="O225" s="20"/>
      <c r="P225" s="15"/>
      <c r="Q225" s="15"/>
      <c r="R225" s="15"/>
      <c r="S225" s="18"/>
      <c r="T225" s="15"/>
      <c r="U225" s="15"/>
      <c r="V225" s="19"/>
      <c r="W225" s="15"/>
      <c r="X225" s="15"/>
      <c r="Y225" s="15"/>
      <c r="Z225" s="19"/>
      <c r="AA225" s="15"/>
      <c r="AB225" s="15"/>
    </row>
    <row r="226" spans="1:28" ht="11.25" customHeight="1" x14ac:dyDescent="0.3">
      <c r="A226" s="17"/>
      <c r="B226" s="16"/>
      <c r="C226" s="17"/>
      <c r="D226" s="17"/>
      <c r="E226" s="18"/>
      <c r="F226" s="51"/>
      <c r="G226" s="51"/>
      <c r="H226" s="51"/>
      <c r="I226" s="51"/>
      <c r="J226" s="51"/>
      <c r="K226" s="51"/>
      <c r="L226" s="17"/>
      <c r="M226" s="52"/>
      <c r="N226" s="20"/>
      <c r="O226" s="20"/>
      <c r="P226" s="15"/>
      <c r="Q226" s="15"/>
      <c r="R226" s="15"/>
      <c r="S226" s="18"/>
      <c r="T226" s="15"/>
      <c r="U226" s="15"/>
      <c r="V226" s="19"/>
      <c r="W226" s="15"/>
      <c r="X226" s="15"/>
      <c r="Y226" s="15"/>
      <c r="Z226" s="19"/>
      <c r="AA226" s="15"/>
      <c r="AB226" s="15"/>
    </row>
    <row r="227" spans="1:28" ht="11.25" customHeight="1" x14ac:dyDescent="0.3">
      <c r="A227" s="17"/>
      <c r="B227" s="16"/>
      <c r="C227" s="17"/>
      <c r="D227" s="17"/>
      <c r="E227" s="18"/>
      <c r="F227" s="51"/>
      <c r="G227" s="51"/>
      <c r="H227" s="51"/>
      <c r="I227" s="51"/>
      <c r="J227" s="51"/>
      <c r="K227" s="51"/>
      <c r="L227" s="17"/>
      <c r="M227" s="52"/>
      <c r="N227" s="20"/>
      <c r="O227" s="20"/>
      <c r="P227" s="15"/>
      <c r="Q227" s="15"/>
      <c r="R227" s="15"/>
      <c r="S227" s="18"/>
      <c r="T227" s="15"/>
      <c r="U227" s="15"/>
      <c r="V227" s="19"/>
      <c r="W227" s="15"/>
      <c r="X227" s="15"/>
      <c r="Y227" s="15"/>
      <c r="Z227" s="19"/>
      <c r="AA227" s="15"/>
      <c r="AB227" s="15"/>
    </row>
    <row r="228" spans="1:28" ht="11.25" customHeight="1" x14ac:dyDescent="0.3">
      <c r="A228" s="17"/>
      <c r="B228" s="16"/>
      <c r="C228" s="17"/>
      <c r="D228" s="17"/>
      <c r="E228" s="18"/>
      <c r="F228" s="51"/>
      <c r="G228" s="51"/>
      <c r="H228" s="51"/>
      <c r="I228" s="51"/>
      <c r="J228" s="51"/>
      <c r="K228" s="51"/>
      <c r="L228" s="17"/>
      <c r="M228" s="52"/>
      <c r="N228" s="20"/>
      <c r="O228" s="20"/>
      <c r="P228" s="15"/>
      <c r="Q228" s="15"/>
      <c r="R228" s="15"/>
      <c r="S228" s="18"/>
      <c r="T228" s="15"/>
      <c r="U228" s="15"/>
      <c r="V228" s="19"/>
      <c r="W228" s="15"/>
      <c r="X228" s="15"/>
      <c r="Y228" s="15"/>
      <c r="Z228" s="19"/>
      <c r="AA228" s="15"/>
      <c r="AB228" s="15"/>
    </row>
    <row r="229" spans="1:28" ht="11.25" customHeight="1" x14ac:dyDescent="0.3">
      <c r="A229" s="17"/>
      <c r="B229" s="16"/>
      <c r="C229" s="17"/>
      <c r="D229" s="17"/>
      <c r="E229" s="18"/>
      <c r="F229" s="51"/>
      <c r="G229" s="51"/>
      <c r="H229" s="51"/>
      <c r="I229" s="51"/>
      <c r="J229" s="51"/>
      <c r="K229" s="51"/>
      <c r="L229" s="17"/>
      <c r="M229" s="52"/>
      <c r="N229" s="20"/>
      <c r="O229" s="20"/>
      <c r="P229" s="15"/>
      <c r="Q229" s="15"/>
      <c r="R229" s="15"/>
      <c r="S229" s="18"/>
      <c r="T229" s="15"/>
      <c r="U229" s="15"/>
      <c r="V229" s="19"/>
      <c r="W229" s="15"/>
      <c r="X229" s="15"/>
      <c r="Y229" s="15"/>
      <c r="Z229" s="19"/>
      <c r="AA229" s="15"/>
      <c r="AB229" s="15"/>
    </row>
    <row r="230" spans="1:28" ht="11.25" customHeight="1" x14ac:dyDescent="0.3">
      <c r="A230" s="17"/>
      <c r="B230" s="16"/>
      <c r="C230" s="17"/>
      <c r="D230" s="17"/>
      <c r="E230" s="18"/>
      <c r="F230" s="51"/>
      <c r="G230" s="51"/>
      <c r="H230" s="51"/>
      <c r="I230" s="51"/>
      <c r="J230" s="51"/>
      <c r="K230" s="51"/>
      <c r="L230" s="17"/>
      <c r="M230" s="52"/>
      <c r="N230" s="20"/>
      <c r="O230" s="20"/>
      <c r="P230" s="15"/>
      <c r="Q230" s="15"/>
      <c r="R230" s="15"/>
      <c r="S230" s="18"/>
      <c r="T230" s="15"/>
      <c r="U230" s="15"/>
      <c r="V230" s="19"/>
      <c r="W230" s="15"/>
      <c r="X230" s="15"/>
      <c r="Y230" s="15"/>
      <c r="Z230" s="19"/>
      <c r="AA230" s="15"/>
      <c r="AB230" s="15"/>
    </row>
    <row r="231" spans="1:28" ht="11.25" customHeight="1" x14ac:dyDescent="0.3">
      <c r="A231" s="17"/>
      <c r="B231" s="16"/>
      <c r="C231" s="17"/>
      <c r="D231" s="17"/>
      <c r="E231" s="18"/>
      <c r="F231" s="51"/>
      <c r="G231" s="51"/>
      <c r="H231" s="51"/>
      <c r="I231" s="51"/>
      <c r="J231" s="51"/>
      <c r="K231" s="51"/>
      <c r="L231" s="17"/>
      <c r="M231" s="52"/>
      <c r="N231" s="20"/>
      <c r="O231" s="20"/>
      <c r="P231" s="15"/>
      <c r="Q231" s="15"/>
      <c r="R231" s="15"/>
      <c r="S231" s="18"/>
      <c r="T231" s="15"/>
      <c r="U231" s="15"/>
      <c r="V231" s="19"/>
      <c r="W231" s="15"/>
      <c r="X231" s="15"/>
      <c r="Y231" s="15"/>
      <c r="Z231" s="19"/>
      <c r="AA231" s="15"/>
      <c r="AB231" s="15"/>
    </row>
    <row r="232" spans="1:28" ht="11.25" customHeight="1" x14ac:dyDescent="0.3">
      <c r="A232" s="17"/>
      <c r="B232" s="16"/>
      <c r="C232" s="17"/>
      <c r="D232" s="17"/>
      <c r="E232" s="18"/>
      <c r="F232" s="51"/>
      <c r="G232" s="51"/>
      <c r="H232" s="51"/>
      <c r="I232" s="51"/>
      <c r="J232" s="51"/>
      <c r="K232" s="51"/>
      <c r="L232" s="17"/>
      <c r="M232" s="52"/>
      <c r="N232" s="20"/>
      <c r="O232" s="20"/>
      <c r="P232" s="15"/>
      <c r="Q232" s="15"/>
      <c r="R232" s="15"/>
      <c r="S232" s="18"/>
      <c r="T232" s="15"/>
      <c r="U232" s="15"/>
      <c r="V232" s="19"/>
      <c r="W232" s="15"/>
      <c r="X232" s="15"/>
      <c r="Y232" s="15"/>
      <c r="Z232" s="19"/>
      <c r="AA232" s="15"/>
      <c r="AB232" s="15"/>
    </row>
    <row r="233" spans="1:28" ht="11.25" customHeight="1" x14ac:dyDescent="0.3">
      <c r="A233" s="17"/>
      <c r="B233" s="16"/>
      <c r="C233" s="17"/>
      <c r="D233" s="17"/>
      <c r="E233" s="18"/>
      <c r="F233" s="51"/>
      <c r="G233" s="51"/>
      <c r="H233" s="51"/>
      <c r="I233" s="51"/>
      <c r="J233" s="51"/>
      <c r="K233" s="51"/>
      <c r="L233" s="17"/>
      <c r="M233" s="52"/>
      <c r="N233" s="20"/>
      <c r="O233" s="20"/>
      <c r="P233" s="15"/>
      <c r="Q233" s="15"/>
      <c r="R233" s="15"/>
      <c r="S233" s="18"/>
      <c r="T233" s="15"/>
      <c r="U233" s="15"/>
      <c r="V233" s="19"/>
      <c r="W233" s="15"/>
      <c r="X233" s="15"/>
      <c r="Y233" s="15"/>
      <c r="Z233" s="19"/>
      <c r="AA233" s="15"/>
      <c r="AB233" s="15"/>
    </row>
    <row r="234" spans="1:28" ht="11.25" customHeight="1" x14ac:dyDescent="0.3">
      <c r="A234" s="17"/>
      <c r="B234" s="16"/>
      <c r="C234" s="17"/>
      <c r="D234" s="17"/>
      <c r="E234" s="18"/>
      <c r="F234" s="51"/>
      <c r="G234" s="51"/>
      <c r="H234" s="51"/>
      <c r="I234" s="51"/>
      <c r="J234" s="51"/>
      <c r="K234" s="51"/>
      <c r="L234" s="17"/>
      <c r="M234" s="52"/>
      <c r="N234" s="20"/>
      <c r="O234" s="20"/>
      <c r="P234" s="15"/>
      <c r="Q234" s="15"/>
      <c r="R234" s="15"/>
      <c r="S234" s="18"/>
      <c r="T234" s="15"/>
      <c r="U234" s="15"/>
      <c r="V234" s="19"/>
      <c r="W234" s="15"/>
      <c r="X234" s="15"/>
      <c r="Y234" s="15"/>
      <c r="Z234" s="19"/>
      <c r="AA234" s="15"/>
      <c r="AB234" s="15"/>
    </row>
    <row r="235" spans="1:28" ht="11.25" customHeight="1" x14ac:dyDescent="0.3">
      <c r="A235" s="17"/>
      <c r="B235" s="16"/>
      <c r="C235" s="17"/>
      <c r="D235" s="17"/>
      <c r="E235" s="18"/>
      <c r="F235" s="51"/>
      <c r="G235" s="51"/>
      <c r="H235" s="51"/>
      <c r="I235" s="51"/>
      <c r="J235" s="51"/>
      <c r="K235" s="51"/>
      <c r="L235" s="17"/>
      <c r="M235" s="52"/>
      <c r="N235" s="20"/>
      <c r="O235" s="20"/>
      <c r="P235" s="15"/>
      <c r="Q235" s="15"/>
      <c r="R235" s="15"/>
      <c r="S235" s="18"/>
      <c r="T235" s="15"/>
      <c r="U235" s="15"/>
      <c r="V235" s="19"/>
      <c r="W235" s="15"/>
      <c r="X235" s="15"/>
      <c r="Y235" s="15"/>
      <c r="Z235" s="19"/>
      <c r="AA235" s="15"/>
      <c r="AB235" s="15"/>
    </row>
    <row r="236" spans="1:28" ht="11.25" customHeight="1" x14ac:dyDescent="0.3">
      <c r="A236" s="17"/>
      <c r="B236" s="16"/>
      <c r="C236" s="17"/>
      <c r="D236" s="17"/>
      <c r="E236" s="18"/>
      <c r="F236" s="51"/>
      <c r="G236" s="51"/>
      <c r="H236" s="51"/>
      <c r="I236" s="51"/>
      <c r="J236" s="51"/>
      <c r="K236" s="51"/>
      <c r="L236" s="17"/>
      <c r="M236" s="52"/>
      <c r="N236" s="20"/>
      <c r="O236" s="20"/>
      <c r="P236" s="15"/>
      <c r="Q236" s="15"/>
      <c r="R236" s="15"/>
      <c r="S236" s="18"/>
      <c r="T236" s="15"/>
      <c r="U236" s="15"/>
      <c r="V236" s="19"/>
      <c r="W236" s="15"/>
      <c r="X236" s="15"/>
      <c r="Y236" s="15"/>
      <c r="Z236" s="19"/>
      <c r="AA236" s="15"/>
      <c r="AB236" s="15"/>
    </row>
    <row r="237" spans="1:28" ht="11.25" customHeight="1" x14ac:dyDescent="0.3">
      <c r="A237" s="17"/>
      <c r="B237" s="16"/>
      <c r="C237" s="17"/>
      <c r="D237" s="17"/>
      <c r="E237" s="18"/>
      <c r="F237" s="51"/>
      <c r="G237" s="51"/>
      <c r="H237" s="51"/>
      <c r="I237" s="51"/>
      <c r="J237" s="51"/>
      <c r="K237" s="51"/>
      <c r="L237" s="17"/>
      <c r="M237" s="52"/>
      <c r="N237" s="20"/>
      <c r="O237" s="20"/>
      <c r="P237" s="15"/>
      <c r="Q237" s="15"/>
      <c r="R237" s="15"/>
      <c r="S237" s="18"/>
      <c r="T237" s="15"/>
      <c r="U237" s="15"/>
      <c r="V237" s="19"/>
      <c r="W237" s="15"/>
      <c r="X237" s="15"/>
      <c r="Y237" s="15"/>
      <c r="Z237" s="19"/>
      <c r="AA237" s="15"/>
      <c r="AB237" s="15"/>
    </row>
    <row r="238" spans="1:28" ht="11.25" customHeight="1" x14ac:dyDescent="0.3">
      <c r="A238" s="17"/>
      <c r="B238" s="16"/>
      <c r="C238" s="17"/>
      <c r="D238" s="17"/>
      <c r="E238" s="18"/>
      <c r="F238" s="51"/>
      <c r="G238" s="51"/>
      <c r="H238" s="51"/>
      <c r="I238" s="51"/>
      <c r="J238" s="51"/>
      <c r="K238" s="51"/>
      <c r="L238" s="17"/>
      <c r="M238" s="52"/>
      <c r="N238" s="20"/>
      <c r="O238" s="20"/>
      <c r="P238" s="15"/>
      <c r="Q238" s="15"/>
      <c r="R238" s="15"/>
      <c r="S238" s="18"/>
      <c r="T238" s="15"/>
      <c r="U238" s="15"/>
      <c r="V238" s="19"/>
      <c r="W238" s="15"/>
      <c r="X238" s="15"/>
      <c r="Y238" s="15"/>
      <c r="Z238" s="19"/>
      <c r="AA238" s="15"/>
      <c r="AB238" s="15"/>
    </row>
    <row r="239" spans="1:28" ht="11.25" customHeight="1" x14ac:dyDescent="0.3">
      <c r="A239" s="17"/>
      <c r="B239" s="16"/>
      <c r="C239" s="17"/>
      <c r="D239" s="17"/>
      <c r="E239" s="18"/>
      <c r="F239" s="51"/>
      <c r="G239" s="51"/>
      <c r="H239" s="51"/>
      <c r="I239" s="51"/>
      <c r="J239" s="51"/>
      <c r="K239" s="51"/>
      <c r="L239" s="17"/>
      <c r="M239" s="52"/>
      <c r="N239" s="20"/>
      <c r="O239" s="20"/>
      <c r="P239" s="15"/>
      <c r="Q239" s="15"/>
      <c r="R239" s="15"/>
      <c r="S239" s="18"/>
      <c r="T239" s="15"/>
      <c r="U239" s="15"/>
      <c r="V239" s="19"/>
      <c r="W239" s="15"/>
      <c r="X239" s="15"/>
      <c r="Y239" s="15"/>
      <c r="Z239" s="19"/>
      <c r="AA239" s="15"/>
      <c r="AB239" s="15"/>
    </row>
    <row r="240" spans="1:28" ht="11.25" customHeight="1" x14ac:dyDescent="0.3">
      <c r="A240" s="17"/>
      <c r="B240" s="16"/>
      <c r="C240" s="17"/>
      <c r="D240" s="17"/>
      <c r="E240" s="18"/>
      <c r="F240" s="51"/>
      <c r="G240" s="51"/>
      <c r="H240" s="51"/>
      <c r="I240" s="51"/>
      <c r="J240" s="51"/>
      <c r="K240" s="51"/>
      <c r="L240" s="17"/>
      <c r="M240" s="52"/>
      <c r="N240" s="20"/>
      <c r="O240" s="20"/>
      <c r="P240" s="15"/>
      <c r="Q240" s="15"/>
      <c r="R240" s="15"/>
      <c r="S240" s="18"/>
      <c r="T240" s="15"/>
      <c r="U240" s="15"/>
      <c r="V240" s="19"/>
      <c r="W240" s="15"/>
      <c r="X240" s="15"/>
      <c r="Y240" s="15"/>
      <c r="Z240" s="19"/>
      <c r="AA240" s="15"/>
      <c r="AB240" s="15"/>
    </row>
    <row r="241" spans="1:28" ht="11.25" customHeight="1" x14ac:dyDescent="0.3">
      <c r="A241" s="17"/>
      <c r="B241" s="16"/>
      <c r="C241" s="17"/>
      <c r="D241" s="17"/>
      <c r="E241" s="18"/>
      <c r="F241" s="51"/>
      <c r="G241" s="51"/>
      <c r="H241" s="51"/>
      <c r="I241" s="51"/>
      <c r="J241" s="51"/>
      <c r="K241" s="51"/>
      <c r="L241" s="17"/>
      <c r="M241" s="52"/>
      <c r="N241" s="20"/>
      <c r="O241" s="20"/>
      <c r="P241" s="15"/>
      <c r="Q241" s="15"/>
      <c r="R241" s="15"/>
      <c r="S241" s="18"/>
      <c r="T241" s="15"/>
      <c r="U241" s="15"/>
      <c r="V241" s="19"/>
      <c r="W241" s="15"/>
      <c r="X241" s="15"/>
      <c r="Y241" s="15"/>
      <c r="Z241" s="19"/>
      <c r="AA241" s="15"/>
      <c r="AB241" s="15"/>
    </row>
    <row r="242" spans="1:28" ht="11.25" customHeight="1" x14ac:dyDescent="0.3">
      <c r="A242" s="17"/>
      <c r="B242" s="16"/>
      <c r="C242" s="17"/>
      <c r="D242" s="17"/>
      <c r="E242" s="18"/>
      <c r="F242" s="51"/>
      <c r="G242" s="51"/>
      <c r="H242" s="51"/>
      <c r="I242" s="51"/>
      <c r="J242" s="51"/>
      <c r="K242" s="51"/>
      <c r="L242" s="17"/>
      <c r="M242" s="52"/>
      <c r="N242" s="20"/>
      <c r="O242" s="20"/>
      <c r="P242" s="15"/>
      <c r="Q242" s="15"/>
      <c r="R242" s="15"/>
      <c r="S242" s="18"/>
      <c r="T242" s="15"/>
      <c r="U242" s="15"/>
      <c r="V242" s="19"/>
      <c r="W242" s="15"/>
      <c r="X242" s="15"/>
      <c r="Y242" s="15"/>
      <c r="Z242" s="19"/>
      <c r="AA242" s="15"/>
      <c r="AB242" s="15"/>
    </row>
    <row r="243" spans="1:28" ht="11.25" customHeight="1" x14ac:dyDescent="0.3">
      <c r="A243" s="17"/>
      <c r="B243" s="16"/>
      <c r="C243" s="17"/>
      <c r="D243" s="17"/>
      <c r="E243" s="18"/>
      <c r="F243" s="51"/>
      <c r="G243" s="51"/>
      <c r="H243" s="51"/>
      <c r="I243" s="51"/>
      <c r="J243" s="51"/>
      <c r="K243" s="51"/>
      <c r="L243" s="17"/>
      <c r="M243" s="52"/>
      <c r="N243" s="20"/>
      <c r="O243" s="20"/>
      <c r="P243" s="15"/>
      <c r="Q243" s="15"/>
      <c r="R243" s="15"/>
      <c r="S243" s="18"/>
      <c r="T243" s="15"/>
      <c r="U243" s="15"/>
      <c r="V243" s="19"/>
      <c r="W243" s="15"/>
      <c r="X243" s="15"/>
      <c r="Y243" s="15"/>
      <c r="Z243" s="19"/>
      <c r="AA243" s="15"/>
      <c r="AB243" s="15"/>
    </row>
    <row r="244" spans="1:28" ht="11.25" customHeight="1" x14ac:dyDescent="0.3">
      <c r="A244" s="17"/>
      <c r="B244" s="16"/>
      <c r="C244" s="17"/>
      <c r="D244" s="17"/>
      <c r="E244" s="18"/>
      <c r="F244" s="51"/>
      <c r="G244" s="51"/>
      <c r="H244" s="51"/>
      <c r="I244" s="51"/>
      <c r="J244" s="51"/>
      <c r="K244" s="51"/>
      <c r="L244" s="17"/>
      <c r="M244" s="52"/>
      <c r="N244" s="20"/>
      <c r="O244" s="20"/>
      <c r="P244" s="15"/>
      <c r="Q244" s="15"/>
      <c r="R244" s="15"/>
      <c r="S244" s="18"/>
      <c r="T244" s="15"/>
      <c r="U244" s="15"/>
      <c r="V244" s="19"/>
      <c r="W244" s="15"/>
      <c r="X244" s="15"/>
      <c r="Y244" s="15"/>
      <c r="Z244" s="19"/>
      <c r="AA244" s="15"/>
      <c r="AB244" s="15"/>
    </row>
    <row r="245" spans="1:28" ht="11.25" customHeight="1" x14ac:dyDescent="0.3">
      <c r="A245" s="17"/>
      <c r="B245" s="16"/>
      <c r="C245" s="17"/>
      <c r="D245" s="17"/>
      <c r="E245" s="18"/>
      <c r="F245" s="51"/>
      <c r="G245" s="51"/>
      <c r="H245" s="51"/>
      <c r="I245" s="51"/>
      <c r="J245" s="51"/>
      <c r="K245" s="51"/>
      <c r="L245" s="17"/>
      <c r="M245" s="52"/>
      <c r="N245" s="20"/>
      <c r="O245" s="20"/>
      <c r="P245" s="15"/>
      <c r="Q245" s="15"/>
      <c r="R245" s="15"/>
      <c r="S245" s="18"/>
      <c r="T245" s="15"/>
      <c r="U245" s="15"/>
      <c r="V245" s="19"/>
      <c r="W245" s="15"/>
      <c r="X245" s="15"/>
      <c r="Y245" s="15"/>
      <c r="Z245" s="19"/>
      <c r="AA245" s="15"/>
      <c r="AB245" s="15"/>
    </row>
    <row r="246" spans="1:28" ht="11.25" customHeight="1" x14ac:dyDescent="0.3">
      <c r="A246" s="17"/>
      <c r="B246" s="16"/>
      <c r="C246" s="17"/>
      <c r="D246" s="17"/>
      <c r="E246" s="18"/>
      <c r="F246" s="51"/>
      <c r="G246" s="51"/>
      <c r="H246" s="51"/>
      <c r="I246" s="51"/>
      <c r="J246" s="51"/>
      <c r="K246" s="51"/>
      <c r="L246" s="17"/>
      <c r="M246" s="52"/>
      <c r="N246" s="20"/>
      <c r="O246" s="20"/>
      <c r="P246" s="15"/>
      <c r="Q246" s="15"/>
      <c r="R246" s="15"/>
      <c r="S246" s="18"/>
      <c r="T246" s="15"/>
      <c r="U246" s="15"/>
      <c r="V246" s="19"/>
      <c r="W246" s="15"/>
      <c r="X246" s="15"/>
      <c r="Y246" s="15"/>
      <c r="Z246" s="19"/>
      <c r="AA246" s="15"/>
      <c r="AB246" s="15"/>
    </row>
    <row r="247" spans="1:28" ht="11.25" customHeight="1" x14ac:dyDescent="0.3">
      <c r="A247" s="17"/>
      <c r="B247" s="16"/>
      <c r="C247" s="17"/>
      <c r="D247" s="17"/>
      <c r="E247" s="18"/>
      <c r="F247" s="51"/>
      <c r="G247" s="51"/>
      <c r="H247" s="51"/>
      <c r="I247" s="51"/>
      <c r="J247" s="51"/>
      <c r="K247" s="51"/>
      <c r="L247" s="17"/>
      <c r="M247" s="52"/>
      <c r="N247" s="20"/>
      <c r="O247" s="20"/>
      <c r="P247" s="15"/>
      <c r="Q247" s="15"/>
      <c r="R247" s="15"/>
      <c r="S247" s="18"/>
      <c r="T247" s="15"/>
      <c r="U247" s="15"/>
      <c r="V247" s="19"/>
      <c r="W247" s="15"/>
      <c r="X247" s="15"/>
      <c r="Y247" s="15"/>
      <c r="Z247" s="19"/>
      <c r="AA247" s="15"/>
      <c r="AB247" s="15"/>
    </row>
    <row r="248" spans="1:28" ht="11.25" customHeight="1" x14ac:dyDescent="0.3">
      <c r="A248" s="17"/>
      <c r="B248" s="16"/>
      <c r="C248" s="17"/>
      <c r="D248" s="17"/>
      <c r="E248" s="18"/>
      <c r="F248" s="51"/>
      <c r="G248" s="51"/>
      <c r="H248" s="51"/>
      <c r="I248" s="51"/>
      <c r="J248" s="51"/>
      <c r="K248" s="51"/>
      <c r="L248" s="17"/>
      <c r="M248" s="52"/>
      <c r="N248" s="20"/>
      <c r="O248" s="20"/>
      <c r="P248" s="15"/>
      <c r="Q248" s="15"/>
      <c r="R248" s="15"/>
      <c r="S248" s="18"/>
      <c r="T248" s="15"/>
      <c r="U248" s="15"/>
      <c r="V248" s="19"/>
      <c r="W248" s="15"/>
      <c r="X248" s="15"/>
      <c r="Y248" s="15"/>
      <c r="Z248" s="19"/>
      <c r="AA248" s="15"/>
      <c r="AB248" s="15"/>
    </row>
    <row r="249" spans="1:28" ht="11.25" customHeight="1" x14ac:dyDescent="0.3">
      <c r="A249" s="17"/>
      <c r="B249" s="16"/>
      <c r="C249" s="17"/>
      <c r="D249" s="17"/>
      <c r="E249" s="18"/>
      <c r="F249" s="51"/>
      <c r="G249" s="51"/>
      <c r="H249" s="51"/>
      <c r="I249" s="51"/>
      <c r="J249" s="51"/>
      <c r="K249" s="51"/>
      <c r="L249" s="17"/>
      <c r="M249" s="52"/>
      <c r="N249" s="20"/>
      <c r="O249" s="20"/>
      <c r="P249" s="15"/>
      <c r="Q249" s="15"/>
      <c r="R249" s="15"/>
      <c r="S249" s="18"/>
      <c r="T249" s="15"/>
      <c r="U249" s="15"/>
      <c r="V249" s="19"/>
      <c r="W249" s="15"/>
      <c r="X249" s="15"/>
      <c r="Y249" s="15"/>
      <c r="Z249" s="19"/>
      <c r="AA249" s="15"/>
      <c r="AB249" s="15"/>
    </row>
    <row r="250" spans="1:28" ht="11.25" customHeight="1" x14ac:dyDescent="0.3">
      <c r="A250" s="17"/>
      <c r="B250" s="16"/>
      <c r="C250" s="17"/>
      <c r="D250" s="17"/>
      <c r="E250" s="18"/>
      <c r="F250" s="51"/>
      <c r="G250" s="51"/>
      <c r="H250" s="51"/>
      <c r="I250" s="51"/>
      <c r="J250" s="51"/>
      <c r="K250" s="51"/>
      <c r="L250" s="17"/>
      <c r="M250" s="52"/>
      <c r="N250" s="20"/>
      <c r="O250" s="20"/>
      <c r="P250" s="15"/>
      <c r="Q250" s="15"/>
      <c r="R250" s="15"/>
      <c r="S250" s="18"/>
      <c r="T250" s="15"/>
      <c r="U250" s="15"/>
      <c r="V250" s="19"/>
      <c r="W250" s="15"/>
      <c r="X250" s="15"/>
      <c r="Y250" s="15"/>
      <c r="Z250" s="19"/>
      <c r="AA250" s="15"/>
      <c r="AB250" s="15"/>
    </row>
    <row r="251" spans="1:28" ht="11.25" customHeight="1" x14ac:dyDescent="0.3">
      <c r="A251" s="17"/>
      <c r="B251" s="16"/>
      <c r="C251" s="17"/>
      <c r="D251" s="17"/>
      <c r="E251" s="18"/>
      <c r="F251" s="51"/>
      <c r="G251" s="51"/>
      <c r="H251" s="51"/>
      <c r="I251" s="51"/>
      <c r="J251" s="51"/>
      <c r="K251" s="51"/>
      <c r="L251" s="17"/>
      <c r="M251" s="52"/>
      <c r="N251" s="20"/>
      <c r="O251" s="20"/>
      <c r="P251" s="15"/>
      <c r="Q251" s="15"/>
      <c r="R251" s="15"/>
      <c r="S251" s="18"/>
      <c r="T251" s="15"/>
      <c r="U251" s="15"/>
      <c r="V251" s="19"/>
      <c r="W251" s="15"/>
      <c r="X251" s="15"/>
      <c r="Y251" s="15"/>
      <c r="Z251" s="19"/>
      <c r="AA251" s="15"/>
      <c r="AB251" s="15"/>
    </row>
    <row r="252" spans="1:28" ht="11.25" customHeight="1" x14ac:dyDescent="0.3">
      <c r="A252" s="17"/>
      <c r="B252" s="16"/>
      <c r="C252" s="17"/>
      <c r="D252" s="17"/>
      <c r="E252" s="18"/>
      <c r="F252" s="51"/>
      <c r="G252" s="51"/>
      <c r="H252" s="51"/>
      <c r="I252" s="51"/>
      <c r="J252" s="51"/>
      <c r="K252" s="51"/>
      <c r="L252" s="17"/>
      <c r="M252" s="52"/>
      <c r="N252" s="20"/>
      <c r="O252" s="20"/>
      <c r="P252" s="15"/>
      <c r="Q252" s="15"/>
      <c r="R252" s="15"/>
      <c r="S252" s="18"/>
      <c r="T252" s="15"/>
      <c r="U252" s="15"/>
      <c r="V252" s="19"/>
      <c r="W252" s="15"/>
      <c r="X252" s="15"/>
      <c r="Y252" s="15"/>
      <c r="Z252" s="19"/>
      <c r="AA252" s="15"/>
      <c r="AB252" s="15"/>
    </row>
    <row r="253" spans="1:28" ht="11.25" customHeight="1" x14ac:dyDescent="0.3">
      <c r="A253" s="17"/>
      <c r="B253" s="16"/>
      <c r="C253" s="17"/>
      <c r="D253" s="17"/>
      <c r="E253" s="18"/>
      <c r="F253" s="51"/>
      <c r="G253" s="51"/>
      <c r="H253" s="51"/>
      <c r="I253" s="51"/>
      <c r="J253" s="51"/>
      <c r="K253" s="51"/>
      <c r="L253" s="17"/>
      <c r="M253" s="52"/>
      <c r="N253" s="20"/>
      <c r="O253" s="20"/>
      <c r="P253" s="15"/>
      <c r="Q253" s="15"/>
      <c r="R253" s="15"/>
      <c r="S253" s="18"/>
      <c r="T253" s="15"/>
      <c r="U253" s="15"/>
      <c r="V253" s="19"/>
      <c r="W253" s="15"/>
      <c r="X253" s="15"/>
      <c r="Y253" s="15"/>
      <c r="Z253" s="19"/>
      <c r="AA253" s="15"/>
      <c r="AB253" s="15"/>
    </row>
    <row r="254" spans="1:28" ht="11.25" customHeight="1" x14ac:dyDescent="0.3">
      <c r="A254" s="17"/>
      <c r="B254" s="16"/>
      <c r="C254" s="17"/>
      <c r="D254" s="17"/>
      <c r="E254" s="18"/>
      <c r="F254" s="51"/>
      <c r="G254" s="51"/>
      <c r="H254" s="51"/>
      <c r="I254" s="51"/>
      <c r="J254" s="51"/>
      <c r="K254" s="51"/>
      <c r="L254" s="17"/>
      <c r="M254" s="52"/>
      <c r="N254" s="20"/>
      <c r="O254" s="20"/>
      <c r="P254" s="15"/>
      <c r="Q254" s="15"/>
      <c r="R254" s="15"/>
      <c r="S254" s="18"/>
      <c r="T254" s="15"/>
      <c r="U254" s="15"/>
      <c r="V254" s="19"/>
      <c r="W254" s="15"/>
      <c r="X254" s="15"/>
      <c r="Y254" s="15"/>
      <c r="Z254" s="19"/>
      <c r="AA254" s="15"/>
      <c r="AB254" s="15"/>
    </row>
    <row r="255" spans="1:28" ht="11.25" customHeight="1" x14ac:dyDescent="0.3">
      <c r="A255" s="17"/>
      <c r="B255" s="16"/>
      <c r="C255" s="17"/>
      <c r="D255" s="17"/>
      <c r="E255" s="18"/>
      <c r="F255" s="51"/>
      <c r="G255" s="51"/>
      <c r="H255" s="51"/>
      <c r="I255" s="51"/>
      <c r="J255" s="51"/>
      <c r="K255" s="51"/>
      <c r="L255" s="17"/>
      <c r="M255" s="52"/>
      <c r="N255" s="20"/>
      <c r="O255" s="20"/>
      <c r="P255" s="15"/>
      <c r="Q255" s="15"/>
      <c r="R255" s="15"/>
      <c r="S255" s="18"/>
      <c r="T255" s="15"/>
      <c r="U255" s="15"/>
      <c r="V255" s="19"/>
      <c r="W255" s="15"/>
      <c r="X255" s="15"/>
      <c r="Y255" s="15"/>
      <c r="Z255" s="19"/>
      <c r="AA255" s="15"/>
      <c r="AB255" s="15"/>
    </row>
    <row r="256" spans="1:28" ht="11.25" customHeight="1" x14ac:dyDescent="0.3">
      <c r="A256" s="17"/>
      <c r="B256" s="16"/>
      <c r="C256" s="17"/>
      <c r="D256" s="17"/>
      <c r="E256" s="18"/>
      <c r="F256" s="51"/>
      <c r="G256" s="51"/>
      <c r="H256" s="51"/>
      <c r="I256" s="51"/>
      <c r="J256" s="51"/>
      <c r="K256" s="51"/>
      <c r="L256" s="17"/>
      <c r="M256" s="52"/>
      <c r="N256" s="20"/>
      <c r="O256" s="20"/>
      <c r="P256" s="15"/>
      <c r="Q256" s="15"/>
      <c r="R256" s="15"/>
      <c r="S256" s="18"/>
      <c r="T256" s="15"/>
      <c r="U256" s="15"/>
      <c r="V256" s="19"/>
      <c r="W256" s="15"/>
      <c r="X256" s="15"/>
      <c r="Y256" s="15"/>
      <c r="Z256" s="19"/>
      <c r="AA256" s="15"/>
      <c r="AB256" s="15"/>
    </row>
    <row r="257" spans="1:28" ht="11.25" customHeight="1" x14ac:dyDescent="0.3">
      <c r="A257" s="17"/>
      <c r="B257" s="16"/>
      <c r="C257" s="17"/>
      <c r="D257" s="17"/>
      <c r="E257" s="18"/>
      <c r="F257" s="51"/>
      <c r="G257" s="51"/>
      <c r="H257" s="51"/>
      <c r="I257" s="51"/>
      <c r="J257" s="51"/>
      <c r="K257" s="51"/>
      <c r="L257" s="17"/>
      <c r="M257" s="52"/>
      <c r="N257" s="20"/>
      <c r="O257" s="20"/>
      <c r="P257" s="15"/>
      <c r="Q257" s="15"/>
      <c r="R257" s="15"/>
      <c r="S257" s="18"/>
      <c r="T257" s="15"/>
      <c r="U257" s="15"/>
      <c r="V257" s="19"/>
      <c r="W257" s="15"/>
      <c r="X257" s="15"/>
      <c r="Y257" s="15"/>
      <c r="Z257" s="19"/>
      <c r="AA257" s="15"/>
      <c r="AB257" s="15"/>
    </row>
    <row r="258" spans="1:28" ht="11.25" customHeight="1" x14ac:dyDescent="0.3">
      <c r="A258" s="17"/>
      <c r="B258" s="16"/>
      <c r="C258" s="17"/>
      <c r="D258" s="17"/>
      <c r="E258" s="18"/>
      <c r="F258" s="51"/>
      <c r="G258" s="51"/>
      <c r="H258" s="51"/>
      <c r="I258" s="51"/>
      <c r="J258" s="51"/>
      <c r="K258" s="51"/>
      <c r="L258" s="17"/>
      <c r="M258" s="52"/>
      <c r="N258" s="20"/>
      <c r="O258" s="20"/>
      <c r="P258" s="15"/>
      <c r="Q258" s="15"/>
      <c r="R258" s="15"/>
      <c r="S258" s="18"/>
      <c r="T258" s="15"/>
      <c r="U258" s="15"/>
      <c r="V258" s="19"/>
      <c r="W258" s="15"/>
      <c r="X258" s="15"/>
      <c r="Y258" s="15"/>
      <c r="Z258" s="19"/>
      <c r="AA258" s="15"/>
      <c r="AB258" s="15"/>
    </row>
    <row r="259" spans="1:28" ht="11.25" customHeight="1" x14ac:dyDescent="0.3">
      <c r="A259" s="17"/>
      <c r="B259" s="16"/>
      <c r="C259" s="17"/>
      <c r="D259" s="17"/>
      <c r="E259" s="18"/>
      <c r="F259" s="51"/>
      <c r="G259" s="51"/>
      <c r="H259" s="51"/>
      <c r="I259" s="51"/>
      <c r="J259" s="51"/>
      <c r="K259" s="51"/>
      <c r="L259" s="17"/>
      <c r="M259" s="52"/>
      <c r="N259" s="20"/>
      <c r="O259" s="20"/>
      <c r="P259" s="15"/>
      <c r="Q259" s="15"/>
      <c r="R259" s="15"/>
      <c r="S259" s="18"/>
      <c r="T259" s="15"/>
      <c r="U259" s="15"/>
      <c r="V259" s="19"/>
      <c r="W259" s="15"/>
      <c r="X259" s="15"/>
      <c r="Y259" s="15"/>
      <c r="Z259" s="19"/>
      <c r="AA259" s="15"/>
      <c r="AB259" s="15"/>
    </row>
    <row r="260" spans="1:28" ht="11.25" customHeight="1" x14ac:dyDescent="0.3">
      <c r="A260" s="17"/>
      <c r="B260" s="16"/>
      <c r="C260" s="17"/>
      <c r="D260" s="17"/>
      <c r="E260" s="18"/>
      <c r="F260" s="51"/>
      <c r="G260" s="51"/>
      <c r="H260" s="51"/>
      <c r="I260" s="51"/>
      <c r="J260" s="51"/>
      <c r="K260" s="51"/>
      <c r="L260" s="17"/>
      <c r="M260" s="52"/>
      <c r="N260" s="20"/>
      <c r="O260" s="20"/>
      <c r="P260" s="15"/>
      <c r="Q260" s="15"/>
      <c r="R260" s="15"/>
      <c r="S260" s="18"/>
      <c r="T260" s="15"/>
      <c r="U260" s="15"/>
      <c r="V260" s="19"/>
      <c r="W260" s="15"/>
      <c r="X260" s="15"/>
      <c r="Y260" s="15"/>
      <c r="Z260" s="19"/>
      <c r="AA260" s="15"/>
      <c r="AB260" s="15"/>
    </row>
    <row r="261" spans="1:28" ht="11.25" customHeight="1" x14ac:dyDescent="0.3">
      <c r="A261" s="17"/>
      <c r="B261" s="16"/>
      <c r="C261" s="17"/>
      <c r="D261" s="17"/>
      <c r="E261" s="18"/>
      <c r="F261" s="51"/>
      <c r="G261" s="51"/>
      <c r="H261" s="51"/>
      <c r="I261" s="51"/>
      <c r="J261" s="51"/>
      <c r="K261" s="51"/>
      <c r="L261" s="17"/>
      <c r="M261" s="52"/>
      <c r="N261" s="20"/>
      <c r="O261" s="20"/>
      <c r="P261" s="15"/>
      <c r="Q261" s="15"/>
      <c r="R261" s="15"/>
      <c r="S261" s="18"/>
      <c r="T261" s="15"/>
      <c r="U261" s="15"/>
      <c r="V261" s="19"/>
      <c r="W261" s="15"/>
      <c r="X261" s="15"/>
      <c r="Y261" s="15"/>
      <c r="Z261" s="19"/>
      <c r="AA261" s="15"/>
      <c r="AB261" s="15"/>
    </row>
    <row r="262" spans="1:28" ht="11.25" customHeight="1" x14ac:dyDescent="0.3">
      <c r="A262" s="17"/>
      <c r="B262" s="16"/>
      <c r="C262" s="17"/>
      <c r="D262" s="17"/>
      <c r="E262" s="18"/>
      <c r="F262" s="51"/>
      <c r="G262" s="51"/>
      <c r="H262" s="51"/>
      <c r="I262" s="51"/>
      <c r="J262" s="51"/>
      <c r="K262" s="51"/>
      <c r="L262" s="17"/>
      <c r="M262" s="52"/>
      <c r="N262" s="20"/>
      <c r="O262" s="20"/>
      <c r="P262" s="15"/>
      <c r="Q262" s="15"/>
      <c r="R262" s="15"/>
      <c r="S262" s="18"/>
      <c r="T262" s="15"/>
      <c r="U262" s="15"/>
      <c r="V262" s="19"/>
      <c r="W262" s="15"/>
      <c r="X262" s="15"/>
      <c r="Y262" s="15"/>
      <c r="Z262" s="19"/>
      <c r="AA262" s="15"/>
      <c r="AB262" s="15"/>
    </row>
    <row r="263" spans="1:28" ht="11.25" customHeight="1" x14ac:dyDescent="0.3">
      <c r="A263" s="17"/>
      <c r="B263" s="16"/>
      <c r="C263" s="17"/>
      <c r="D263" s="17"/>
      <c r="E263" s="18"/>
      <c r="F263" s="51"/>
      <c r="G263" s="51"/>
      <c r="H263" s="51"/>
      <c r="I263" s="51"/>
      <c r="J263" s="51"/>
      <c r="K263" s="51"/>
      <c r="L263" s="17"/>
      <c r="M263" s="52"/>
      <c r="N263" s="20"/>
      <c r="O263" s="20"/>
      <c r="P263" s="15"/>
      <c r="Q263" s="15"/>
      <c r="R263" s="15"/>
      <c r="S263" s="18"/>
      <c r="T263" s="15"/>
      <c r="U263" s="15"/>
      <c r="V263" s="19"/>
      <c r="W263" s="15"/>
      <c r="X263" s="15"/>
      <c r="Y263" s="15"/>
      <c r="Z263" s="19"/>
      <c r="AA263" s="15"/>
      <c r="AB263" s="15"/>
    </row>
    <row r="264" spans="1:28" ht="11.25" customHeight="1" x14ac:dyDescent="0.3">
      <c r="A264" s="17"/>
      <c r="B264" s="16"/>
      <c r="C264" s="17"/>
      <c r="D264" s="17"/>
      <c r="E264" s="18"/>
      <c r="F264" s="51"/>
      <c r="G264" s="51"/>
      <c r="H264" s="51"/>
      <c r="I264" s="51"/>
      <c r="J264" s="51"/>
      <c r="K264" s="51"/>
      <c r="L264" s="17"/>
      <c r="M264" s="52"/>
      <c r="N264" s="20"/>
      <c r="O264" s="20"/>
      <c r="P264" s="15"/>
      <c r="Q264" s="15"/>
      <c r="R264" s="15"/>
      <c r="S264" s="18"/>
      <c r="T264" s="15"/>
      <c r="U264" s="15"/>
      <c r="V264" s="19"/>
      <c r="W264" s="15"/>
      <c r="X264" s="15"/>
      <c r="Y264" s="15"/>
      <c r="Z264" s="19"/>
      <c r="AA264" s="15"/>
      <c r="AB264" s="15"/>
    </row>
    <row r="265" spans="1:28" ht="11.25" customHeight="1" x14ac:dyDescent="0.3">
      <c r="A265" s="17"/>
      <c r="B265" s="16"/>
      <c r="C265" s="17"/>
      <c r="D265" s="17"/>
      <c r="E265" s="18"/>
      <c r="F265" s="51"/>
      <c r="G265" s="51"/>
      <c r="H265" s="51"/>
      <c r="I265" s="51"/>
      <c r="J265" s="51"/>
      <c r="K265" s="51"/>
      <c r="L265" s="17"/>
      <c r="M265" s="52"/>
      <c r="N265" s="20"/>
      <c r="O265" s="20"/>
      <c r="P265" s="15"/>
      <c r="Q265" s="15"/>
      <c r="R265" s="15"/>
      <c r="S265" s="18"/>
      <c r="T265" s="15"/>
      <c r="U265" s="15"/>
      <c r="V265" s="19"/>
      <c r="W265" s="15"/>
      <c r="X265" s="15"/>
      <c r="Y265" s="15"/>
      <c r="Z265" s="19"/>
      <c r="AA265" s="15"/>
      <c r="AB265" s="15"/>
    </row>
    <row r="266" spans="1:28" ht="11.25" customHeight="1" x14ac:dyDescent="0.3">
      <c r="A266" s="17"/>
      <c r="B266" s="16"/>
      <c r="C266" s="17"/>
      <c r="D266" s="17"/>
      <c r="E266" s="18"/>
      <c r="F266" s="51"/>
      <c r="G266" s="51"/>
      <c r="H266" s="51"/>
      <c r="I266" s="51"/>
      <c r="J266" s="51"/>
      <c r="K266" s="51"/>
      <c r="L266" s="17"/>
      <c r="M266" s="52"/>
      <c r="N266" s="20"/>
      <c r="O266" s="20"/>
      <c r="P266" s="15"/>
      <c r="Q266" s="15"/>
      <c r="R266" s="15"/>
      <c r="S266" s="18"/>
      <c r="T266" s="15"/>
      <c r="U266" s="15"/>
      <c r="V266" s="19"/>
      <c r="W266" s="15"/>
      <c r="X266" s="15"/>
      <c r="Y266" s="15"/>
      <c r="Z266" s="19"/>
      <c r="AA266" s="15"/>
      <c r="AB266" s="15"/>
    </row>
    <row r="267" spans="1:28" ht="11.25" customHeight="1" x14ac:dyDescent="0.3">
      <c r="A267" s="17"/>
      <c r="B267" s="16"/>
      <c r="C267" s="17"/>
      <c r="D267" s="17"/>
      <c r="E267" s="18"/>
      <c r="F267" s="51"/>
      <c r="G267" s="51"/>
      <c r="H267" s="51"/>
      <c r="I267" s="51"/>
      <c r="J267" s="51"/>
      <c r="K267" s="51"/>
      <c r="L267" s="17"/>
      <c r="M267" s="52"/>
      <c r="N267" s="20"/>
      <c r="O267" s="20"/>
      <c r="P267" s="15"/>
      <c r="Q267" s="15"/>
      <c r="R267" s="15"/>
      <c r="S267" s="18"/>
      <c r="T267" s="15"/>
      <c r="U267" s="15"/>
      <c r="V267" s="19"/>
      <c r="W267" s="15"/>
      <c r="X267" s="15"/>
      <c r="Y267" s="15"/>
      <c r="Z267" s="19"/>
      <c r="AA267" s="15"/>
      <c r="AB267" s="15"/>
    </row>
    <row r="268" spans="1:28" ht="11.2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1.2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1.2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1.2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1.2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1.2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1.2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1.2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1.2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1.2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1.2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1.2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1.2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1.2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1.2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1.2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1.2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1.2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1.2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1.2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1.2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1.2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1.2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1.2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1.2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1.2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1.2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1.2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1.2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1.2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1.2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1.2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1.2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1.2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1.2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1.2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1.25" customHeight="1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1.25" customHeight="1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1.25" customHeight="1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1.25" customHeight="1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1.25" customHeight="1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1.25" customHeight="1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1.25" customHeight="1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1.25" customHeight="1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1.25" customHeight="1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1.25" customHeight="1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1.25" customHeight="1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1.25" customHeight="1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1.25" customHeight="1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1.25" customHeight="1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1.25" customHeight="1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1.25" customHeight="1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1.25" customHeight="1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1.25" customHeight="1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1.25" customHeight="1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1.25" customHeight="1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1.25" customHeight="1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1.25" customHeigh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1.25" customHeight="1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1.25" customHeight="1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1.25" customHeight="1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1.25" customHeight="1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1.25" customHeight="1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1.25" customHeight="1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1.25" customHeight="1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1.25" customHeight="1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1.25" customHeight="1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1.25" customHeight="1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1.25" customHeight="1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1.25" customHeight="1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1.25" customHeight="1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1.25" customHeight="1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1.25" customHeight="1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1.25" customHeight="1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1.25" customHeight="1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1.25" customHeight="1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1.25" customHeight="1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1.25" customHeight="1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1.25" customHeight="1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1.25" customHeight="1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1.25" customHeight="1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1.25" customHeight="1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1.25" customHeight="1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1.25" customHeight="1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1.25" customHeight="1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1.25" customHeight="1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1.25" customHeigh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1.25" customHeight="1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1.25" customHeight="1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1.25" customHeight="1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1.25" customHeight="1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1.25" customHeight="1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1.25" customHeight="1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1.25" customHeight="1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1.25" customHeight="1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1.25" customHeight="1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1.25" customHeight="1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1.25" customHeight="1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1.25" customHeight="1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1.25" customHeight="1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1.25" customHeight="1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1.25" customHeight="1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1.25" customHeight="1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1.25" customHeight="1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1.25" customHeight="1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1.25" customHeight="1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1.25" customHeight="1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1.25" customHeight="1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1.25" customHeight="1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1.25" customHeight="1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1.25" customHeight="1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1.25" customHeight="1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1.25" customHeight="1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1.25" customHeight="1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1.25" customHeight="1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1.25" customHeight="1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1.25" customHeight="1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1.25" customHeight="1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1.25" customHeight="1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1.25" customHeight="1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1.25" customHeight="1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1.25" customHeight="1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1.25" customHeight="1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1.25" customHeight="1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1.25" customHeight="1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1.25" customHeight="1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1.25" customHeight="1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1.25" customHeight="1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1.25" customHeight="1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1.25" customHeight="1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1.25" customHeight="1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1.25" customHeight="1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1.25" customHeight="1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1.25" customHeight="1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1.25" customHeight="1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1.25" customHeight="1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1.25" customHeight="1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1.25" customHeight="1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1.25" customHeight="1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1.25" customHeight="1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1.25" customHeight="1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1.25" customHeight="1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1.25" customHeight="1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1.25" customHeight="1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1.25" customHeight="1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1.25" customHeight="1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1.25" customHeight="1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1.25" customHeight="1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1.25" customHeight="1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1.25" customHeight="1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1.25" customHeight="1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1.25" customHeight="1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1.25" customHeight="1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1.25" customHeight="1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1.25" customHeight="1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1.25" customHeight="1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1.25" customHeight="1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1.25" customHeight="1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1.25" customHeight="1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1.25" customHeight="1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1.25" customHeight="1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1.25" customHeight="1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1.25" customHeight="1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1.25" customHeight="1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1.25" customHeight="1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1.25" customHeight="1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1.25" customHeight="1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1.25" customHeight="1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1.25" customHeight="1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1.25" customHeight="1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1.25" customHeight="1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1.25" customHeight="1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1.25" customHeight="1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1.25" customHeight="1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1.25" customHeight="1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1.25" customHeight="1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1.25" customHeight="1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1.25" customHeight="1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1.25" customHeight="1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1.25" customHeight="1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1.25" customHeight="1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1.25" customHeight="1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1.25" customHeight="1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1.25" customHeight="1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1.25" customHeight="1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1.25" customHeight="1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1.25" customHeight="1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1.25" customHeight="1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1.25" customHeight="1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1.25" customHeight="1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1.25" customHeight="1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1.25" customHeight="1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1.25" customHeight="1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1.25" customHeight="1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1.25" customHeight="1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1.25" customHeight="1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1.25" customHeight="1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1.25" customHeight="1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1.25" customHeight="1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1.25" customHeight="1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1.25" customHeight="1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1.25" customHeight="1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1.25" customHeight="1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1.25" customHeight="1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1.25" customHeight="1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1.25" customHeight="1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1.25" customHeight="1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1.25" customHeight="1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1.25" customHeight="1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1.25" customHeight="1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1.25" customHeight="1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1.25" customHeight="1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1.25" customHeight="1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1.25" customHeight="1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1.25" customHeight="1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1.25" customHeight="1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1.25" customHeight="1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1.25" customHeight="1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1.25" customHeight="1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1.25" customHeight="1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1.25" customHeight="1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1.25" customHeight="1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1.25" customHeight="1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1.25" customHeight="1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1.25" customHeight="1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1.25" customHeight="1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1.25" customHeight="1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1.25" customHeight="1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1.25" customHeight="1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1.25" customHeight="1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1.25" customHeight="1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1.25" customHeight="1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1.25" customHeight="1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1.25" customHeight="1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1.25" customHeight="1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1.25" customHeight="1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1.25" customHeight="1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1.25" customHeight="1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1.25" customHeight="1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1.25" customHeight="1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1.25" customHeight="1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1.25" customHeight="1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1.25" customHeight="1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1.25" customHeight="1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1.25" customHeight="1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1.25" customHeight="1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1.25" customHeight="1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1.25" customHeight="1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1.25" customHeight="1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1.25" customHeight="1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1.25" customHeight="1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1.25" customHeight="1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1.25" customHeight="1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1.25" customHeight="1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1.25" customHeight="1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1.25" customHeight="1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1.25" customHeight="1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1.25" customHeight="1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1.25" customHeight="1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1.25" customHeight="1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1.25" customHeight="1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1.25" customHeight="1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1.25" customHeight="1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1.25" customHeight="1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1.25" customHeight="1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1.25" customHeight="1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1.25" customHeight="1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1.25" customHeight="1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1.25" customHeight="1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1.25" customHeight="1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1.25" customHeight="1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1.25" customHeight="1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1.25" customHeight="1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1.25" customHeight="1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1.25" customHeight="1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1.25" customHeight="1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1.25" customHeight="1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1.25" customHeight="1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1.25" customHeight="1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1.25" customHeight="1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1.25" customHeight="1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1.25" customHeight="1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1.25" customHeight="1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1.25" customHeight="1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1.25" customHeight="1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1.25" customHeight="1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1.25" customHeight="1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1.25" customHeight="1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1.25" customHeight="1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1.25" customHeight="1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1.25" customHeight="1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1.25" customHeight="1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1.25" customHeight="1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1.25" customHeight="1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1.25" customHeight="1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1.25" customHeight="1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1.25" customHeight="1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1.25" customHeight="1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1.25" customHeight="1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1.25" customHeight="1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1.25" customHeight="1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1.25" customHeight="1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1.25" customHeight="1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1.25" customHeight="1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1.25" customHeight="1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1.25" customHeight="1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1.25" customHeight="1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1.25" customHeight="1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1.25" customHeight="1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1.25" customHeight="1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1.25" customHeight="1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1.25" customHeight="1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1.25" customHeight="1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1.25" customHeight="1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1.25" customHeight="1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1.25" customHeight="1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1.25" customHeight="1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1.25" customHeight="1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1.25" customHeight="1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1.25" customHeight="1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1.25" customHeight="1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1.25" customHeight="1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1.25" customHeight="1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1.25" customHeight="1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1.25" customHeight="1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1.25" customHeight="1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1.25" customHeight="1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1.25" customHeight="1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1.25" customHeight="1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1.25" customHeight="1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1.25" customHeight="1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1.25" customHeight="1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1.25" customHeight="1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1.25" customHeight="1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1.25" customHeight="1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1.25" customHeight="1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1.25" customHeight="1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1.25" customHeight="1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1.25" customHeight="1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1.25" customHeight="1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1.25" customHeight="1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1.25" customHeight="1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1.25" customHeight="1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1.25" customHeight="1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1.25" customHeight="1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1.25" customHeight="1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1.25" customHeight="1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1.25" customHeight="1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1.25" customHeight="1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1.25" customHeight="1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1.25" customHeight="1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1.25" customHeight="1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1.25" customHeight="1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1.25" customHeight="1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1.25" customHeight="1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1.25" customHeight="1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1.25" customHeight="1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1.25" customHeight="1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1.25" customHeight="1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1.25" customHeight="1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1.25" customHeight="1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1.25" customHeight="1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1.25" customHeight="1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1.25" customHeight="1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1.25" customHeight="1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1.25" customHeight="1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1.25" customHeight="1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1.25" customHeight="1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1.25" customHeight="1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1.25" customHeight="1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1.25" customHeight="1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1.25" customHeight="1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1.25" customHeight="1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1.25" customHeight="1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1.25" customHeight="1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1.25" customHeight="1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1.25" customHeight="1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1.25" customHeight="1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1.25" customHeight="1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1.25" customHeight="1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1.25" customHeight="1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1.25" customHeight="1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1.25" customHeight="1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1.25" customHeight="1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1.25" customHeight="1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1.25" customHeight="1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1.25" customHeight="1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1.25" customHeight="1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1.25" customHeight="1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1.25" customHeight="1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1.25" customHeight="1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1.25" customHeight="1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1.25" customHeight="1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1.25" customHeight="1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1.25" customHeight="1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1.25" customHeight="1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1.25" customHeight="1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1.25" customHeight="1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1.25" customHeight="1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1.25" customHeight="1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1.25" customHeight="1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1.25" customHeight="1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1.25" customHeight="1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1.25" customHeight="1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1.25" customHeight="1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1.25" customHeight="1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1.25" customHeight="1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1.25" customHeight="1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1.25" customHeight="1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1.25" customHeight="1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1.25" customHeight="1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1.25" customHeight="1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1.25" customHeight="1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1.25" customHeight="1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1.25" customHeight="1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1.25" customHeight="1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1.25" customHeight="1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1.25" customHeight="1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1.25" customHeight="1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1.25" customHeight="1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1.25" customHeight="1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1.25" customHeight="1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1.25" customHeight="1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1.25" customHeight="1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1.25" customHeight="1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1.25" customHeight="1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1.25" customHeight="1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1.25" customHeight="1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1.25" customHeight="1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1.25" customHeight="1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1.25" customHeight="1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1.25" customHeight="1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1.25" customHeight="1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1.25" customHeight="1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1.25" customHeight="1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1.25" customHeight="1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1.25" customHeight="1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1.25" customHeight="1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1.25" customHeight="1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1.25" customHeight="1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1.25" customHeight="1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1.25" customHeight="1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1.25" customHeight="1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1.25" customHeight="1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1.25" customHeight="1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1.25" customHeight="1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1.25" customHeight="1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1.25" customHeight="1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1.25" customHeight="1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1.25" customHeight="1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1.25" customHeight="1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1.25" customHeight="1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1.25" customHeight="1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1.25" customHeight="1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1.25" customHeight="1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1.25" customHeight="1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1.25" customHeight="1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1.25" customHeight="1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1.25" customHeight="1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1.25" customHeight="1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1.25" customHeight="1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1.25" customHeight="1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1.25" customHeight="1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1.25" customHeight="1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1.25" customHeight="1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1.25" customHeight="1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1.25" customHeight="1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1.25" customHeight="1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1.25" customHeight="1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1.25" customHeight="1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1.25" customHeight="1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1.25" customHeight="1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1.25" customHeight="1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1.25" customHeight="1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1.25" customHeight="1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1.25" customHeight="1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1.25" customHeight="1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1.25" customHeight="1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1.25" customHeight="1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1.25" customHeight="1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1.25" customHeight="1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1.25" customHeight="1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1.25" customHeight="1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1.25" customHeight="1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1.25" customHeight="1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1.25" customHeight="1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1.25" customHeight="1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1.25" customHeight="1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1.25" customHeight="1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1.25" customHeight="1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1.25" customHeight="1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1.25" customHeight="1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1.25" customHeight="1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1.25" customHeight="1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1.25" customHeight="1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1.25" customHeight="1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1.25" customHeight="1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1.25" customHeight="1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1.25" customHeight="1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1.25" customHeight="1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1.25" customHeight="1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1.25" customHeight="1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1.25" customHeight="1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1.25" customHeight="1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1.25" customHeight="1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1.25" customHeight="1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1.25" customHeight="1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1.25" customHeight="1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1.25" customHeight="1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1.25" customHeight="1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1.25" customHeight="1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1.25" customHeight="1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1.25" customHeight="1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1.25" customHeight="1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1.25" customHeight="1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1.25" customHeight="1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1.25" customHeight="1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1.25" customHeight="1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1.25" customHeight="1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1.25" customHeight="1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1.25" customHeight="1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1.25" customHeight="1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1.25" customHeight="1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1.25" customHeight="1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1.25" customHeight="1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1.25" customHeight="1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1.25" customHeight="1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1.25" customHeight="1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1.25" customHeight="1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1.25" customHeight="1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1.25" customHeight="1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1.25" customHeight="1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1.25" customHeight="1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1.25" customHeight="1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1.25" customHeight="1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1.25" customHeight="1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1.25" customHeight="1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1.25" customHeight="1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1.25" customHeight="1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1.25" customHeight="1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1.25" customHeight="1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1.25" customHeight="1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1.25" customHeight="1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1.25" customHeight="1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1.25" customHeight="1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1.25" customHeight="1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1.25" customHeight="1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1.25" customHeight="1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1.25" customHeight="1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1.25" customHeight="1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1.25" customHeight="1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1.25" customHeight="1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1.25" customHeight="1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1.25" customHeight="1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1.25" customHeight="1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1.25" customHeight="1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1.25" customHeight="1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1.25" customHeight="1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1.25" customHeight="1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1.25" customHeight="1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1.25" customHeight="1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1.25" customHeight="1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1.25" customHeight="1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1.25" customHeight="1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1.25" customHeight="1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1.25" customHeight="1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1.25" customHeight="1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1.25" customHeight="1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1.25" customHeight="1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1.25" customHeight="1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1.25" customHeight="1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1.25" customHeight="1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1.25" customHeight="1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1.25" customHeight="1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1.25" customHeight="1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1.25" customHeight="1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1.25" customHeight="1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1.25" customHeight="1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1.25" customHeight="1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1.25" customHeight="1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1.25" customHeight="1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1.25" customHeight="1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1.25" customHeight="1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1.25" customHeight="1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1.25" customHeight="1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1.25" customHeight="1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1.25" customHeight="1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1.25" customHeight="1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1.25" customHeight="1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1.25" customHeight="1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1.25" customHeight="1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1.25" customHeight="1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1.25" customHeight="1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1.25" customHeight="1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1.25" customHeight="1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1.25" customHeight="1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1.25" customHeight="1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1.25" customHeight="1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1.25" customHeight="1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1.25" customHeight="1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1.25" customHeight="1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1.25" customHeight="1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1.25" customHeight="1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1.25" customHeight="1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1.25" customHeight="1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1.25" customHeight="1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1.25" customHeight="1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1.25" customHeight="1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1.25" customHeight="1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1.25" customHeight="1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1.25" customHeight="1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1.25" customHeight="1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1.25" customHeight="1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1.25" customHeight="1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1.25" customHeight="1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1.25" customHeight="1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1.25" customHeight="1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1.25" customHeight="1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1.25" customHeight="1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1.25" customHeight="1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1.25" customHeight="1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1.25" customHeight="1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1.25" customHeight="1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1.25" customHeight="1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1.25" customHeight="1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1.25" customHeight="1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1.25" customHeight="1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1.25" customHeight="1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1.25" customHeight="1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1.25" customHeight="1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1.25" customHeight="1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1.25" customHeight="1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1.25" customHeight="1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1.25" customHeight="1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1.25" customHeight="1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1.25" customHeight="1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1.25" customHeight="1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1.25" customHeight="1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1.25" customHeight="1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1.25" customHeight="1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1.25" customHeight="1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1.25" customHeight="1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1.25" customHeight="1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1.25" customHeight="1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1.25" customHeight="1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1.25" customHeight="1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1.25" customHeight="1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1.25" customHeight="1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1.25" customHeight="1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1.25" customHeight="1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1.25" customHeight="1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1.25" customHeight="1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1.25" customHeight="1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1.25" customHeight="1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1.25" customHeight="1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1.25" customHeight="1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1.25" customHeight="1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1.25" customHeight="1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1.25" customHeight="1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1.25" customHeight="1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1.25" customHeight="1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1.25" customHeight="1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1.25" customHeight="1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1.25" customHeight="1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1.25" customHeight="1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1.25" customHeight="1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1.25" customHeight="1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1.25" customHeight="1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1.25" customHeight="1" x14ac:dyDescent="0.3">
      <c r="A936" s="15"/>
      <c r="B936" s="16"/>
      <c r="C936" s="17"/>
      <c r="D936" s="15"/>
      <c r="E936" s="18"/>
      <c r="F936" s="18"/>
      <c r="G936" s="18"/>
      <c r="H936" s="18"/>
      <c r="I936" s="18"/>
      <c r="J936" s="18"/>
      <c r="K936" s="18"/>
      <c r="L936" s="15"/>
      <c r="M936" s="19"/>
      <c r="N936" s="20"/>
      <c r="O936" s="20"/>
      <c r="P936" s="15"/>
      <c r="Q936" s="15"/>
      <c r="R936" s="15"/>
      <c r="S936" s="18"/>
      <c r="T936" s="15"/>
      <c r="U936" s="15"/>
      <c r="V936" s="19"/>
      <c r="W936" s="15"/>
      <c r="X936" s="15"/>
      <c r="Y936" s="15"/>
      <c r="Z936" s="19"/>
      <c r="AA936" s="15"/>
      <c r="AB936" s="15"/>
    </row>
    <row r="937" spans="1:28" ht="11.25" customHeight="1" x14ac:dyDescent="0.3">
      <c r="A937" s="15"/>
      <c r="B937" s="16"/>
      <c r="C937" s="17"/>
      <c r="D937" s="15"/>
      <c r="E937" s="18"/>
      <c r="F937" s="18"/>
      <c r="G937" s="18"/>
      <c r="H937" s="18"/>
      <c r="I937" s="18"/>
      <c r="J937" s="18"/>
      <c r="K937" s="18"/>
      <c r="L937" s="15"/>
      <c r="M937" s="19"/>
      <c r="N937" s="20"/>
      <c r="O937" s="20"/>
      <c r="P937" s="15"/>
      <c r="Q937" s="15"/>
      <c r="R937" s="15"/>
      <c r="S937" s="18"/>
      <c r="T937" s="15"/>
      <c r="U937" s="15"/>
      <c r="V937" s="19"/>
      <c r="W937" s="15"/>
      <c r="X937" s="15"/>
      <c r="Y937" s="15"/>
      <c r="Z937" s="19"/>
      <c r="AA937" s="15"/>
      <c r="AB937" s="15"/>
    </row>
    <row r="938" spans="1:28" ht="11.25" customHeight="1" x14ac:dyDescent="0.3">
      <c r="A938" s="15"/>
      <c r="B938" s="16"/>
      <c r="C938" s="17"/>
      <c r="D938" s="15"/>
      <c r="E938" s="18"/>
      <c r="F938" s="18"/>
      <c r="G938" s="18"/>
      <c r="H938" s="18"/>
      <c r="I938" s="18"/>
      <c r="J938" s="18"/>
      <c r="K938" s="18"/>
      <c r="L938" s="15"/>
      <c r="M938" s="19"/>
      <c r="N938" s="20"/>
      <c r="O938" s="20"/>
      <c r="P938" s="15"/>
      <c r="Q938" s="15"/>
      <c r="R938" s="15"/>
      <c r="S938" s="18"/>
      <c r="T938" s="15"/>
      <c r="U938" s="15"/>
      <c r="V938" s="19"/>
      <c r="W938" s="15"/>
      <c r="X938" s="15"/>
      <c r="Y938" s="15"/>
      <c r="Z938" s="19"/>
      <c r="AA938" s="15"/>
      <c r="AB938" s="15"/>
    </row>
    <row r="939" spans="1:28" ht="11.25" customHeight="1" x14ac:dyDescent="0.3">
      <c r="A939" s="15"/>
      <c r="B939" s="16"/>
      <c r="C939" s="17"/>
      <c r="D939" s="15"/>
      <c r="E939" s="18"/>
      <c r="F939" s="18"/>
      <c r="G939" s="18"/>
      <c r="H939" s="18"/>
      <c r="I939" s="18"/>
      <c r="J939" s="18"/>
      <c r="K939" s="18"/>
      <c r="L939" s="15"/>
      <c r="M939" s="19"/>
      <c r="N939" s="20"/>
      <c r="O939" s="20"/>
      <c r="P939" s="15"/>
      <c r="Q939" s="15"/>
      <c r="R939" s="15"/>
      <c r="S939" s="18"/>
      <c r="T939" s="15"/>
      <c r="U939" s="15"/>
      <c r="V939" s="19"/>
      <c r="W939" s="15"/>
      <c r="X939" s="15"/>
      <c r="Y939" s="15"/>
      <c r="Z939" s="19"/>
      <c r="AA939" s="15"/>
      <c r="AB939" s="15"/>
    </row>
    <row r="940" spans="1:28" ht="11.25" customHeight="1" x14ac:dyDescent="0.3">
      <c r="A940" s="15"/>
      <c r="B940" s="16"/>
      <c r="C940" s="17"/>
      <c r="D940" s="15"/>
      <c r="E940" s="18"/>
      <c r="F940" s="18"/>
      <c r="G940" s="18"/>
      <c r="H940" s="18"/>
      <c r="I940" s="18"/>
      <c r="J940" s="18"/>
      <c r="K940" s="18"/>
      <c r="L940" s="15"/>
      <c r="M940" s="19"/>
      <c r="N940" s="20"/>
      <c r="O940" s="20"/>
      <c r="P940" s="15"/>
      <c r="Q940" s="15"/>
      <c r="R940" s="15"/>
      <c r="S940" s="18"/>
      <c r="T940" s="15"/>
      <c r="U940" s="15"/>
      <c r="V940" s="19"/>
      <c r="W940" s="15"/>
      <c r="X940" s="15"/>
      <c r="Y940" s="15"/>
      <c r="Z940" s="19"/>
      <c r="AA940" s="15"/>
      <c r="AB940" s="15"/>
    </row>
    <row r="941" spans="1:28" ht="11.25" customHeight="1" x14ac:dyDescent="0.3">
      <c r="A941" s="15"/>
      <c r="B941" s="16"/>
      <c r="C941" s="17"/>
      <c r="D941" s="15"/>
      <c r="E941" s="18"/>
      <c r="F941" s="18"/>
      <c r="G941" s="18"/>
      <c r="H941" s="18"/>
      <c r="I941" s="18"/>
      <c r="J941" s="18"/>
      <c r="K941" s="18"/>
      <c r="L941" s="15"/>
      <c r="M941" s="19"/>
      <c r="N941" s="20"/>
      <c r="O941" s="20"/>
      <c r="P941" s="15"/>
      <c r="Q941" s="15"/>
      <c r="R941" s="15"/>
      <c r="S941" s="18"/>
      <c r="T941" s="15"/>
      <c r="U941" s="15"/>
      <c r="V941" s="19"/>
      <c r="W941" s="15"/>
      <c r="X941" s="15"/>
      <c r="Y941" s="15"/>
      <c r="Z941" s="19"/>
      <c r="AA941" s="15"/>
      <c r="AB941" s="15"/>
    </row>
    <row r="942" spans="1:28" ht="11.25" customHeight="1" x14ac:dyDescent="0.3">
      <c r="A942" s="15"/>
      <c r="B942" s="16"/>
      <c r="C942" s="17"/>
      <c r="D942" s="15"/>
      <c r="E942" s="18"/>
      <c r="F942" s="18"/>
      <c r="G942" s="18"/>
      <c r="H942" s="18"/>
      <c r="I942" s="18"/>
      <c r="J942" s="18"/>
      <c r="K942" s="18"/>
      <c r="L942" s="15"/>
      <c r="M942" s="19"/>
      <c r="N942" s="20"/>
      <c r="O942" s="20"/>
      <c r="P942" s="15"/>
      <c r="Q942" s="15"/>
      <c r="R942" s="15"/>
      <c r="S942" s="18"/>
      <c r="T942" s="15"/>
      <c r="U942" s="15"/>
      <c r="V942" s="19"/>
      <c r="W942" s="15"/>
      <c r="X942" s="15"/>
      <c r="Y942" s="15"/>
      <c r="Z942" s="19"/>
      <c r="AA942" s="15"/>
      <c r="AB942" s="15"/>
    </row>
    <row r="943" spans="1:28" ht="11.25" customHeight="1" x14ac:dyDescent="0.3">
      <c r="A943" s="15"/>
      <c r="B943" s="16"/>
      <c r="C943" s="17"/>
      <c r="D943" s="15"/>
      <c r="E943" s="18"/>
      <c r="F943" s="18"/>
      <c r="G943" s="18"/>
      <c r="H943" s="18"/>
      <c r="I943" s="18"/>
      <c r="J943" s="18"/>
      <c r="K943" s="18"/>
      <c r="L943" s="15"/>
      <c r="M943" s="19"/>
      <c r="N943" s="20"/>
      <c r="O943" s="20"/>
      <c r="P943" s="15"/>
      <c r="Q943" s="15"/>
      <c r="R943" s="15"/>
      <c r="S943" s="18"/>
      <c r="T943" s="15"/>
      <c r="U943" s="15"/>
      <c r="V943" s="19"/>
      <c r="W943" s="15"/>
      <c r="X943" s="15"/>
      <c r="Y943" s="15"/>
      <c r="Z943" s="19"/>
      <c r="AA943" s="15"/>
      <c r="AB943" s="15"/>
    </row>
    <row r="944" spans="1:28" ht="11.25" customHeight="1" x14ac:dyDescent="0.3">
      <c r="A944" s="15"/>
      <c r="B944" s="16"/>
      <c r="C944" s="17"/>
      <c r="D944" s="15"/>
      <c r="E944" s="18"/>
      <c r="F944" s="18"/>
      <c r="G944" s="18"/>
      <c r="H944" s="18"/>
      <c r="I944" s="18"/>
      <c r="J944" s="18"/>
      <c r="K944" s="18"/>
      <c r="L944" s="15"/>
      <c r="M944" s="19"/>
      <c r="N944" s="20"/>
      <c r="O944" s="20"/>
      <c r="P944" s="15"/>
      <c r="Q944" s="15"/>
      <c r="R944" s="15"/>
      <c r="S944" s="18"/>
      <c r="T944" s="15"/>
      <c r="U944" s="15"/>
      <c r="V944" s="19"/>
      <c r="W944" s="15"/>
      <c r="X944" s="15"/>
      <c r="Y944" s="15"/>
      <c r="Z944" s="19"/>
      <c r="AA944" s="15"/>
      <c r="AB944" s="15"/>
    </row>
    <row r="945" spans="1:28" ht="11.25" customHeight="1" x14ac:dyDescent="0.3">
      <c r="A945" s="15"/>
      <c r="B945" s="16"/>
      <c r="C945" s="17"/>
      <c r="D945" s="15"/>
      <c r="E945" s="18"/>
      <c r="F945" s="18"/>
      <c r="G945" s="18"/>
      <c r="H945" s="18"/>
      <c r="I945" s="18"/>
      <c r="J945" s="18"/>
      <c r="K945" s="18"/>
      <c r="L945" s="15"/>
      <c r="M945" s="19"/>
      <c r="N945" s="20"/>
      <c r="O945" s="20"/>
      <c r="P945" s="15"/>
      <c r="Q945" s="15"/>
      <c r="R945" s="15"/>
      <c r="S945" s="18"/>
      <c r="T945" s="15"/>
      <c r="U945" s="15"/>
      <c r="V945" s="19"/>
      <c r="W945" s="15"/>
      <c r="X945" s="15"/>
      <c r="Y945" s="15"/>
      <c r="Z945" s="19"/>
      <c r="AA945" s="15"/>
      <c r="AB945" s="15"/>
    </row>
    <row r="946" spans="1:28" ht="11.25" customHeight="1" x14ac:dyDescent="0.3">
      <c r="A946" s="15"/>
      <c r="B946" s="16"/>
      <c r="C946" s="17"/>
      <c r="D946" s="15"/>
      <c r="E946" s="18"/>
      <c r="F946" s="18"/>
      <c r="G946" s="18"/>
      <c r="H946" s="18"/>
      <c r="I946" s="18"/>
      <c r="J946" s="18"/>
      <c r="K946" s="18"/>
      <c r="L946" s="15"/>
      <c r="M946" s="19"/>
      <c r="N946" s="20"/>
      <c r="O946" s="20"/>
      <c r="P946" s="15"/>
      <c r="Q946" s="15"/>
      <c r="R946" s="15"/>
      <c r="S946" s="18"/>
      <c r="T946" s="15"/>
      <c r="U946" s="15"/>
      <c r="V946" s="19"/>
      <c r="W946" s="15"/>
      <c r="X946" s="15"/>
      <c r="Y946" s="15"/>
      <c r="Z946" s="19"/>
      <c r="AA946" s="15"/>
      <c r="AB946" s="15"/>
    </row>
    <row r="947" spans="1:28" ht="11.25" customHeight="1" x14ac:dyDescent="0.3">
      <c r="A947" s="15"/>
      <c r="B947" s="16"/>
      <c r="C947" s="17"/>
      <c r="D947" s="15"/>
      <c r="E947" s="18"/>
      <c r="F947" s="18"/>
      <c r="G947" s="18"/>
      <c r="H947" s="18"/>
      <c r="I947" s="18"/>
      <c r="J947" s="18"/>
      <c r="K947" s="18"/>
      <c r="L947" s="15"/>
      <c r="M947" s="19"/>
      <c r="N947" s="20"/>
      <c r="O947" s="20"/>
      <c r="P947" s="15"/>
      <c r="Q947" s="15"/>
      <c r="R947" s="15"/>
      <c r="S947" s="18"/>
      <c r="T947" s="15"/>
      <c r="U947" s="15"/>
      <c r="V947" s="19"/>
      <c r="W947" s="15"/>
      <c r="X947" s="15"/>
      <c r="Y947" s="15"/>
      <c r="Z947" s="19"/>
      <c r="AA947" s="15"/>
      <c r="AB947" s="15"/>
    </row>
    <row r="948" spans="1:28" ht="11.25" customHeight="1" x14ac:dyDescent="0.3">
      <c r="A948" s="15"/>
      <c r="B948" s="16"/>
      <c r="C948" s="17"/>
      <c r="D948" s="15"/>
      <c r="E948" s="18"/>
      <c r="F948" s="18"/>
      <c r="G948" s="18"/>
      <c r="H948" s="18"/>
      <c r="I948" s="18"/>
      <c r="J948" s="18"/>
      <c r="K948" s="18"/>
      <c r="L948" s="15"/>
      <c r="M948" s="19"/>
      <c r="N948" s="20"/>
      <c r="O948" s="20"/>
      <c r="P948" s="15"/>
      <c r="Q948" s="15"/>
      <c r="R948" s="15"/>
      <c r="S948" s="18"/>
      <c r="T948" s="15"/>
      <c r="U948" s="15"/>
      <c r="V948" s="19"/>
      <c r="W948" s="15"/>
      <c r="X948" s="15"/>
      <c r="Y948" s="15"/>
      <c r="Z948" s="19"/>
      <c r="AA948" s="15"/>
      <c r="AB948" s="15"/>
    </row>
    <row r="949" spans="1:28" ht="11.25" customHeight="1" x14ac:dyDescent="0.3">
      <c r="A949" s="15"/>
      <c r="B949" s="16"/>
      <c r="C949" s="17"/>
      <c r="D949" s="15"/>
      <c r="E949" s="18"/>
      <c r="F949" s="18"/>
      <c r="G949" s="18"/>
      <c r="H949" s="18"/>
      <c r="I949" s="18"/>
      <c r="J949" s="18"/>
      <c r="K949" s="18"/>
      <c r="L949" s="15"/>
      <c r="M949" s="19"/>
      <c r="N949" s="20"/>
      <c r="O949" s="20"/>
      <c r="P949" s="15"/>
      <c r="Q949" s="15"/>
      <c r="R949" s="15"/>
      <c r="S949" s="18"/>
      <c r="T949" s="15"/>
      <c r="U949" s="15"/>
      <c r="V949" s="19"/>
      <c r="W949" s="15"/>
      <c r="X949" s="15"/>
      <c r="Y949" s="15"/>
      <c r="Z949" s="19"/>
      <c r="AA949" s="15"/>
      <c r="AB949" s="15"/>
    </row>
    <row r="950" spans="1:28" ht="11.25" customHeight="1" x14ac:dyDescent="0.3">
      <c r="A950" s="15"/>
      <c r="B950" s="16"/>
      <c r="C950" s="17"/>
      <c r="D950" s="15"/>
      <c r="E950" s="18"/>
      <c r="F950" s="18"/>
      <c r="G950" s="18"/>
      <c r="H950" s="18"/>
      <c r="I950" s="18"/>
      <c r="J950" s="18"/>
      <c r="K950" s="18"/>
      <c r="L950" s="15"/>
      <c r="M950" s="19"/>
      <c r="N950" s="20"/>
      <c r="O950" s="20"/>
      <c r="P950" s="15"/>
      <c r="Q950" s="15"/>
      <c r="R950" s="15"/>
      <c r="S950" s="18"/>
      <c r="T950" s="15"/>
      <c r="U950" s="15"/>
      <c r="V950" s="19"/>
      <c r="W950" s="15"/>
      <c r="X950" s="15"/>
      <c r="Y950" s="15"/>
      <c r="Z950" s="19"/>
      <c r="AA950" s="15"/>
      <c r="AB950" s="15"/>
    </row>
    <row r="951" spans="1:28" ht="11.25" customHeight="1" x14ac:dyDescent="0.3">
      <c r="A951" s="15"/>
      <c r="B951" s="16"/>
      <c r="C951" s="17"/>
      <c r="D951" s="15"/>
      <c r="E951" s="18"/>
      <c r="F951" s="18"/>
      <c r="G951" s="18"/>
      <c r="H951" s="18"/>
      <c r="I951" s="18"/>
      <c r="J951" s="18"/>
      <c r="K951" s="18"/>
      <c r="L951" s="15"/>
      <c r="M951" s="19"/>
      <c r="N951" s="20"/>
      <c r="O951" s="20"/>
      <c r="P951" s="15"/>
      <c r="Q951" s="15"/>
      <c r="R951" s="15"/>
      <c r="S951" s="18"/>
      <c r="T951" s="15"/>
      <c r="U951" s="15"/>
      <c r="V951" s="19"/>
      <c r="W951" s="15"/>
      <c r="X951" s="15"/>
      <c r="Y951" s="15"/>
      <c r="Z951" s="19"/>
      <c r="AA951" s="15"/>
      <c r="AB951" s="15"/>
    </row>
    <row r="952" spans="1:28" ht="11.25" customHeight="1" x14ac:dyDescent="0.3">
      <c r="A952" s="15"/>
      <c r="B952" s="16"/>
      <c r="C952" s="17"/>
      <c r="D952" s="15"/>
      <c r="E952" s="18"/>
      <c r="F952" s="18"/>
      <c r="G952" s="18"/>
      <c r="H952" s="18"/>
      <c r="I952" s="18"/>
      <c r="J952" s="18"/>
      <c r="K952" s="18"/>
      <c r="L952" s="15"/>
      <c r="M952" s="19"/>
      <c r="N952" s="20"/>
      <c r="O952" s="20"/>
      <c r="P952" s="15"/>
      <c r="Q952" s="15"/>
      <c r="R952" s="15"/>
      <c r="S952" s="18"/>
      <c r="T952" s="15"/>
      <c r="U952" s="15"/>
      <c r="V952" s="19"/>
      <c r="W952" s="15"/>
      <c r="X952" s="15"/>
      <c r="Y952" s="15"/>
      <c r="Z952" s="19"/>
      <c r="AA952" s="15"/>
      <c r="AB952" s="15"/>
    </row>
    <row r="953" spans="1:28" ht="11.25" customHeight="1" x14ac:dyDescent="0.3">
      <c r="A953" s="15"/>
      <c r="B953" s="16"/>
      <c r="C953" s="17"/>
      <c r="D953" s="15"/>
      <c r="E953" s="18"/>
      <c r="F953" s="18"/>
      <c r="G953" s="18"/>
      <c r="H953" s="18"/>
      <c r="I953" s="18"/>
      <c r="J953" s="18"/>
      <c r="K953" s="18"/>
      <c r="L953" s="15"/>
      <c r="M953" s="19"/>
      <c r="N953" s="20"/>
      <c r="O953" s="20"/>
      <c r="P953" s="15"/>
      <c r="Q953" s="15"/>
      <c r="R953" s="15"/>
      <c r="S953" s="18"/>
      <c r="T953" s="15"/>
      <c r="U953" s="15"/>
      <c r="V953" s="19"/>
      <c r="W953" s="15"/>
      <c r="X953" s="15"/>
      <c r="Y953" s="15"/>
      <c r="Z953" s="19"/>
      <c r="AA953" s="15"/>
      <c r="AB953" s="15"/>
    </row>
    <row r="954" spans="1:28" ht="11.25" customHeight="1" x14ac:dyDescent="0.3">
      <c r="A954" s="15"/>
      <c r="B954" s="16"/>
      <c r="C954" s="17"/>
      <c r="D954" s="15"/>
      <c r="E954" s="18"/>
      <c r="F954" s="18"/>
      <c r="G954" s="18"/>
      <c r="H954" s="18"/>
      <c r="I954" s="18"/>
      <c r="J954" s="18"/>
      <c r="K954" s="18"/>
      <c r="L954" s="15"/>
      <c r="M954" s="19"/>
      <c r="N954" s="20"/>
      <c r="O954" s="20"/>
      <c r="P954" s="15"/>
      <c r="Q954" s="15"/>
      <c r="R954" s="15"/>
      <c r="S954" s="18"/>
      <c r="T954" s="15"/>
      <c r="U954" s="15"/>
      <c r="V954" s="19"/>
      <c r="W954" s="15"/>
      <c r="X954" s="15"/>
      <c r="Y954" s="15"/>
      <c r="Z954" s="19"/>
      <c r="AA954" s="15"/>
      <c r="AB954" s="15"/>
    </row>
    <row r="955" spans="1:28" ht="11.25" customHeight="1" x14ac:dyDescent="0.3">
      <c r="A955" s="15"/>
      <c r="B955" s="16"/>
      <c r="C955" s="17"/>
      <c r="D955" s="15"/>
      <c r="E955" s="18"/>
      <c r="F955" s="18"/>
      <c r="G955" s="18"/>
      <c r="H955" s="18"/>
      <c r="I955" s="18"/>
      <c r="J955" s="18"/>
      <c r="K955" s="18"/>
      <c r="L955" s="15"/>
      <c r="M955" s="19"/>
      <c r="N955" s="20"/>
      <c r="O955" s="20"/>
      <c r="P955" s="15"/>
      <c r="Q955" s="15"/>
      <c r="R955" s="15"/>
      <c r="S955" s="18"/>
      <c r="T955" s="15"/>
      <c r="U955" s="15"/>
      <c r="V955" s="19"/>
      <c r="W955" s="15"/>
      <c r="X955" s="15"/>
      <c r="Y955" s="15"/>
      <c r="Z955" s="19"/>
      <c r="AA955" s="15"/>
      <c r="AB955" s="15"/>
    </row>
    <row r="956" spans="1:28" ht="11.25" customHeight="1" x14ac:dyDescent="0.3">
      <c r="A956" s="15"/>
      <c r="B956" s="16"/>
      <c r="C956" s="17"/>
      <c r="D956" s="15"/>
      <c r="E956" s="18"/>
      <c r="F956" s="18"/>
      <c r="G956" s="18"/>
      <c r="H956" s="18"/>
      <c r="I956" s="18"/>
      <c r="J956" s="18"/>
      <c r="K956" s="18"/>
      <c r="L956" s="15"/>
      <c r="M956" s="19"/>
      <c r="N956" s="20"/>
      <c r="O956" s="20"/>
      <c r="P956" s="15"/>
      <c r="Q956" s="15"/>
      <c r="R956" s="15"/>
      <c r="S956" s="18"/>
      <c r="T956" s="15"/>
      <c r="U956" s="15"/>
      <c r="V956" s="19"/>
      <c r="W956" s="15"/>
      <c r="X956" s="15"/>
      <c r="Y956" s="15"/>
      <c r="Z956" s="19"/>
      <c r="AA956" s="15"/>
      <c r="AB956" s="15"/>
    </row>
    <row r="957" spans="1:28" ht="11.25" customHeight="1" x14ac:dyDescent="0.3">
      <c r="A957" s="15"/>
      <c r="B957" s="16"/>
      <c r="C957" s="17"/>
      <c r="D957" s="15"/>
      <c r="E957" s="18"/>
      <c r="F957" s="18"/>
      <c r="G957" s="18"/>
      <c r="H957" s="18"/>
      <c r="I957" s="18"/>
      <c r="J957" s="18"/>
      <c r="K957" s="18"/>
      <c r="L957" s="15"/>
      <c r="M957" s="19"/>
      <c r="N957" s="20"/>
      <c r="O957" s="20"/>
      <c r="P957" s="15"/>
      <c r="Q957" s="15"/>
      <c r="R957" s="15"/>
      <c r="S957" s="18"/>
      <c r="T957" s="15"/>
      <c r="U957" s="15"/>
      <c r="V957" s="19"/>
      <c r="W957" s="15"/>
      <c r="X957" s="15"/>
      <c r="Y957" s="15"/>
      <c r="Z957" s="19"/>
      <c r="AA957" s="15"/>
      <c r="AB957" s="15"/>
    </row>
    <row r="958" spans="1:28" ht="11.25" customHeight="1" x14ac:dyDescent="0.3">
      <c r="A958" s="15"/>
      <c r="B958" s="16"/>
      <c r="C958" s="17"/>
      <c r="D958" s="15"/>
      <c r="E958" s="18"/>
      <c r="F958" s="18"/>
      <c r="G958" s="18"/>
      <c r="H958" s="18"/>
      <c r="I958" s="18"/>
      <c r="J958" s="18"/>
      <c r="K958" s="18"/>
      <c r="L958" s="15"/>
      <c r="M958" s="19"/>
      <c r="N958" s="20"/>
      <c r="O958" s="20"/>
      <c r="P958" s="15"/>
      <c r="Q958" s="15"/>
      <c r="R958" s="15"/>
      <c r="S958" s="18"/>
      <c r="T958" s="15"/>
      <c r="U958" s="15"/>
      <c r="V958" s="19"/>
      <c r="W958" s="15"/>
      <c r="X958" s="15"/>
      <c r="Y958" s="15"/>
      <c r="Z958" s="19"/>
      <c r="AA958" s="15"/>
      <c r="AB958" s="15"/>
    </row>
    <row r="959" spans="1:28" ht="11.25" customHeight="1" x14ac:dyDescent="0.3">
      <c r="A959" s="15"/>
      <c r="B959" s="16"/>
      <c r="C959" s="17"/>
      <c r="D959" s="15"/>
      <c r="E959" s="18"/>
      <c r="F959" s="18"/>
      <c r="G959" s="18"/>
      <c r="H959" s="18"/>
      <c r="I959" s="18"/>
      <c r="J959" s="18"/>
      <c r="K959" s="18"/>
      <c r="L959" s="15"/>
      <c r="M959" s="19"/>
      <c r="N959" s="20"/>
      <c r="O959" s="20"/>
      <c r="P959" s="15"/>
      <c r="Q959" s="15"/>
      <c r="R959" s="15"/>
      <c r="S959" s="18"/>
      <c r="T959" s="15"/>
      <c r="U959" s="15"/>
      <c r="V959" s="19"/>
      <c r="W959" s="15"/>
      <c r="X959" s="15"/>
      <c r="Y959" s="15"/>
      <c r="Z959" s="19"/>
      <c r="AA959" s="15"/>
      <c r="AB959" s="15"/>
    </row>
    <row r="960" spans="1:28" ht="11.25" customHeight="1" x14ac:dyDescent="0.3">
      <c r="A960" s="15"/>
      <c r="B960" s="16"/>
      <c r="C960" s="17"/>
      <c r="D960" s="15"/>
      <c r="E960" s="18"/>
      <c r="F960" s="18"/>
      <c r="G960" s="18"/>
      <c r="H960" s="18"/>
      <c r="I960" s="18"/>
      <c r="J960" s="18"/>
      <c r="K960" s="18"/>
      <c r="L960" s="15"/>
      <c r="M960" s="19"/>
      <c r="N960" s="20"/>
      <c r="O960" s="20"/>
      <c r="P960" s="15"/>
      <c r="Q960" s="15"/>
      <c r="R960" s="15"/>
      <c r="S960" s="18"/>
      <c r="T960" s="15"/>
      <c r="U960" s="15"/>
      <c r="V960" s="19"/>
      <c r="W960" s="15"/>
      <c r="X960" s="15"/>
      <c r="Y960" s="15"/>
      <c r="Z960" s="19"/>
      <c r="AA960" s="15"/>
      <c r="AB960" s="15"/>
    </row>
    <row r="961" spans="1:28" ht="11.25" customHeight="1" x14ac:dyDescent="0.3">
      <c r="A961" s="15"/>
      <c r="B961" s="16"/>
      <c r="C961" s="17"/>
      <c r="D961" s="15"/>
      <c r="E961" s="18"/>
      <c r="F961" s="18"/>
      <c r="G961" s="18"/>
      <c r="H961" s="18"/>
      <c r="I961" s="18"/>
      <c r="J961" s="18"/>
      <c r="K961" s="18"/>
      <c r="L961" s="15"/>
      <c r="M961" s="19"/>
      <c r="N961" s="20"/>
      <c r="O961" s="20"/>
      <c r="P961" s="15"/>
      <c r="Q961" s="15"/>
      <c r="R961" s="15"/>
      <c r="S961" s="18"/>
      <c r="T961" s="15"/>
      <c r="U961" s="15"/>
      <c r="V961" s="19"/>
      <c r="W961" s="15"/>
      <c r="X961" s="15"/>
      <c r="Y961" s="15"/>
      <c r="Z961" s="19"/>
      <c r="AA961" s="15"/>
      <c r="AB961" s="15"/>
    </row>
    <row r="962" spans="1:28" ht="11.25" customHeight="1" x14ac:dyDescent="0.3">
      <c r="A962" s="15"/>
      <c r="B962" s="16"/>
      <c r="C962" s="17"/>
      <c r="D962" s="15"/>
      <c r="E962" s="18"/>
      <c r="F962" s="18"/>
      <c r="G962" s="18"/>
      <c r="H962" s="18"/>
      <c r="I962" s="18"/>
      <c r="J962" s="18"/>
      <c r="K962" s="18"/>
      <c r="L962" s="15"/>
      <c r="M962" s="19"/>
      <c r="N962" s="20"/>
      <c r="O962" s="20"/>
      <c r="P962" s="15"/>
      <c r="Q962" s="15"/>
      <c r="R962" s="15"/>
      <c r="S962" s="18"/>
      <c r="T962" s="15"/>
      <c r="U962" s="15"/>
      <c r="V962" s="19"/>
      <c r="W962" s="15"/>
      <c r="X962" s="15"/>
      <c r="Y962" s="15"/>
      <c r="Z962" s="19"/>
      <c r="AA962" s="15"/>
      <c r="AB962" s="15"/>
    </row>
    <row r="963" spans="1:28" ht="11.25" customHeight="1" x14ac:dyDescent="0.3">
      <c r="A963" s="15"/>
      <c r="B963" s="16"/>
      <c r="C963" s="17"/>
      <c r="D963" s="15"/>
      <c r="E963" s="18"/>
      <c r="F963" s="18"/>
      <c r="G963" s="18"/>
      <c r="H963" s="18"/>
      <c r="I963" s="18"/>
      <c r="J963" s="18"/>
      <c r="K963" s="18"/>
      <c r="L963" s="15"/>
      <c r="M963" s="19"/>
      <c r="N963" s="20"/>
      <c r="O963" s="20"/>
      <c r="P963" s="15"/>
      <c r="Q963" s="15"/>
      <c r="R963" s="15"/>
      <c r="S963" s="18"/>
      <c r="T963" s="15"/>
      <c r="U963" s="15"/>
      <c r="V963" s="19"/>
      <c r="W963" s="15"/>
      <c r="X963" s="15"/>
      <c r="Y963" s="15"/>
      <c r="Z963" s="19"/>
      <c r="AA963" s="15"/>
      <c r="AB963" s="15"/>
    </row>
    <row r="964" spans="1:28" ht="11.25" customHeight="1" x14ac:dyDescent="0.3">
      <c r="A964" s="15"/>
      <c r="B964" s="16"/>
      <c r="C964" s="17"/>
      <c r="D964" s="15"/>
      <c r="E964" s="18"/>
      <c r="F964" s="18"/>
      <c r="G964" s="18"/>
      <c r="H964" s="18"/>
      <c r="I964" s="18"/>
      <c r="J964" s="18"/>
      <c r="K964" s="18"/>
      <c r="L964" s="15"/>
      <c r="M964" s="19"/>
      <c r="N964" s="20"/>
      <c r="O964" s="20"/>
      <c r="P964" s="15"/>
      <c r="Q964" s="15"/>
      <c r="R964" s="15"/>
      <c r="S964" s="18"/>
      <c r="T964" s="15"/>
      <c r="U964" s="15"/>
      <c r="V964" s="19"/>
      <c r="W964" s="15"/>
      <c r="X964" s="15"/>
      <c r="Y964" s="15"/>
      <c r="Z964" s="19"/>
      <c r="AA964" s="15"/>
      <c r="AB964" s="15"/>
    </row>
    <row r="965" spans="1:28" ht="11.25" customHeight="1" x14ac:dyDescent="0.3">
      <c r="A965" s="15"/>
      <c r="B965" s="16"/>
      <c r="C965" s="17"/>
      <c r="D965" s="15"/>
      <c r="E965" s="18"/>
      <c r="F965" s="18"/>
      <c r="G965" s="18"/>
      <c r="H965" s="18"/>
      <c r="I965" s="18"/>
      <c r="J965" s="18"/>
      <c r="K965" s="18"/>
      <c r="L965" s="15"/>
      <c r="M965" s="19"/>
      <c r="N965" s="20"/>
      <c r="O965" s="20"/>
      <c r="P965" s="15"/>
      <c r="Q965" s="15"/>
      <c r="R965" s="15"/>
      <c r="S965" s="18"/>
      <c r="T965" s="15"/>
      <c r="U965" s="15"/>
      <c r="V965" s="19"/>
      <c r="W965" s="15"/>
      <c r="X965" s="15"/>
      <c r="Y965" s="15"/>
      <c r="Z965" s="19"/>
      <c r="AA965" s="15"/>
      <c r="AB965" s="15"/>
    </row>
    <row r="966" spans="1:28" ht="11.25" customHeight="1" x14ac:dyDescent="0.3">
      <c r="A966" s="15"/>
      <c r="B966" s="16"/>
      <c r="C966" s="17"/>
      <c r="D966" s="15"/>
      <c r="E966" s="18"/>
      <c r="F966" s="18"/>
      <c r="G966" s="18"/>
      <c r="H966" s="18"/>
      <c r="I966" s="18"/>
      <c r="J966" s="18"/>
      <c r="K966" s="18"/>
      <c r="L966" s="15"/>
      <c r="M966" s="19"/>
      <c r="N966" s="20"/>
      <c r="O966" s="20"/>
      <c r="P966" s="15"/>
      <c r="Q966" s="15"/>
      <c r="R966" s="15"/>
      <c r="S966" s="18"/>
      <c r="T966" s="15"/>
      <c r="U966" s="15"/>
      <c r="V966" s="19"/>
      <c r="W966" s="15"/>
      <c r="X966" s="15"/>
      <c r="Y966" s="15"/>
      <c r="Z966" s="19"/>
      <c r="AA966" s="15"/>
      <c r="AB966" s="15"/>
    </row>
    <row r="967" spans="1:28" ht="11.25" customHeight="1" x14ac:dyDescent="0.3">
      <c r="A967" s="15"/>
      <c r="B967" s="16"/>
      <c r="C967" s="17"/>
      <c r="D967" s="15"/>
      <c r="E967" s="18"/>
      <c r="F967" s="18"/>
      <c r="G967" s="18"/>
      <c r="H967" s="18"/>
      <c r="I967" s="18"/>
      <c r="J967" s="18"/>
      <c r="K967" s="18"/>
      <c r="L967" s="15"/>
      <c r="M967" s="19"/>
      <c r="N967" s="20"/>
      <c r="O967" s="20"/>
      <c r="P967" s="15"/>
      <c r="Q967" s="15"/>
      <c r="R967" s="15"/>
      <c r="S967" s="18"/>
      <c r="T967" s="15"/>
      <c r="U967" s="15"/>
      <c r="V967" s="19"/>
      <c r="W967" s="15"/>
      <c r="X967" s="15"/>
      <c r="Y967" s="15"/>
      <c r="Z967" s="19"/>
      <c r="AA967" s="15"/>
      <c r="AB967" s="15"/>
    </row>
    <row r="968" spans="1:28" ht="11.25" customHeight="1" x14ac:dyDescent="0.3">
      <c r="A968" s="15"/>
      <c r="B968" s="16"/>
      <c r="C968" s="17"/>
      <c r="D968" s="15"/>
      <c r="E968" s="18"/>
      <c r="F968" s="18"/>
      <c r="G968" s="18"/>
      <c r="H968" s="18"/>
      <c r="I968" s="18"/>
      <c r="J968" s="18"/>
      <c r="K968" s="18"/>
      <c r="L968" s="15"/>
      <c r="M968" s="19"/>
      <c r="N968" s="20"/>
      <c r="O968" s="20"/>
      <c r="P968" s="15"/>
      <c r="Q968" s="15"/>
      <c r="R968" s="15"/>
      <c r="S968" s="18"/>
      <c r="T968" s="15"/>
      <c r="U968" s="15"/>
      <c r="V968" s="19"/>
      <c r="W968" s="15"/>
      <c r="X968" s="15"/>
      <c r="Y968" s="15"/>
      <c r="Z968" s="19"/>
      <c r="AA968" s="15"/>
      <c r="AB968" s="15"/>
    </row>
    <row r="969" spans="1:28" ht="11.25" customHeight="1" x14ac:dyDescent="0.3">
      <c r="A969" s="15"/>
      <c r="B969" s="16"/>
      <c r="C969" s="17"/>
      <c r="D969" s="15"/>
      <c r="E969" s="18"/>
      <c r="F969" s="18"/>
      <c r="G969" s="18"/>
      <c r="H969" s="18"/>
      <c r="I969" s="18"/>
      <c r="J969" s="18"/>
      <c r="K969" s="18"/>
      <c r="L969" s="15"/>
      <c r="M969" s="19"/>
      <c r="N969" s="20"/>
      <c r="O969" s="20"/>
      <c r="P969" s="15"/>
      <c r="Q969" s="15"/>
      <c r="R969" s="15"/>
      <c r="S969" s="18"/>
      <c r="T969" s="15"/>
      <c r="U969" s="15"/>
      <c r="V969" s="19"/>
      <c r="W969" s="15"/>
      <c r="X969" s="15"/>
      <c r="Y969" s="15"/>
      <c r="Z969" s="19"/>
      <c r="AA969" s="15"/>
      <c r="AB969" s="15"/>
    </row>
    <row r="970" spans="1:28" ht="11.25" customHeight="1" x14ac:dyDescent="0.3">
      <c r="A970" s="15"/>
      <c r="B970" s="16"/>
      <c r="C970" s="17"/>
      <c r="D970" s="15"/>
      <c r="E970" s="18"/>
      <c r="F970" s="18"/>
      <c r="G970" s="18"/>
      <c r="H970" s="18"/>
      <c r="I970" s="18"/>
      <c r="J970" s="18"/>
      <c r="K970" s="18"/>
      <c r="L970" s="15"/>
      <c r="M970" s="19"/>
      <c r="N970" s="20"/>
      <c r="O970" s="20"/>
      <c r="P970" s="15"/>
      <c r="Q970" s="15"/>
      <c r="R970" s="15"/>
      <c r="S970" s="18"/>
      <c r="T970" s="15"/>
      <c r="U970" s="15"/>
      <c r="V970" s="19"/>
      <c r="W970" s="15"/>
      <c r="X970" s="15"/>
      <c r="Y970" s="15"/>
      <c r="Z970" s="19"/>
      <c r="AA970" s="15"/>
      <c r="AB970" s="15"/>
    </row>
    <row r="971" spans="1:28" ht="11.25" customHeight="1" x14ac:dyDescent="0.3">
      <c r="A971" s="15"/>
      <c r="B971" s="16"/>
      <c r="C971" s="17"/>
      <c r="D971" s="15"/>
      <c r="E971" s="18"/>
      <c r="F971" s="18"/>
      <c r="G971" s="18"/>
      <c r="H971" s="18"/>
      <c r="I971" s="18"/>
      <c r="J971" s="18"/>
      <c r="K971" s="18"/>
      <c r="L971" s="15"/>
      <c r="M971" s="19"/>
      <c r="N971" s="20"/>
      <c r="O971" s="20"/>
      <c r="P971" s="15"/>
      <c r="Q971" s="15"/>
      <c r="R971" s="15"/>
      <c r="S971" s="18"/>
      <c r="T971" s="15"/>
      <c r="U971" s="15"/>
      <c r="V971" s="19"/>
      <c r="W971" s="15"/>
      <c r="X971" s="15"/>
      <c r="Y971" s="15"/>
      <c r="Z971" s="19"/>
      <c r="AA971" s="15"/>
      <c r="AB971" s="15"/>
    </row>
    <row r="972" spans="1:28" ht="11.25" customHeight="1" x14ac:dyDescent="0.3">
      <c r="A972" s="15"/>
      <c r="B972" s="16"/>
      <c r="C972" s="17"/>
      <c r="D972" s="15"/>
      <c r="E972" s="18"/>
      <c r="F972" s="18"/>
      <c r="G972" s="18"/>
      <c r="H972" s="18"/>
      <c r="I972" s="18"/>
      <c r="J972" s="18"/>
      <c r="K972" s="18"/>
      <c r="L972" s="15"/>
      <c r="M972" s="19"/>
      <c r="N972" s="20"/>
      <c r="O972" s="20"/>
      <c r="P972" s="15"/>
      <c r="Q972" s="15"/>
      <c r="R972" s="15"/>
      <c r="S972" s="18"/>
      <c r="T972" s="15"/>
      <c r="U972" s="15"/>
      <c r="V972" s="19"/>
      <c r="W972" s="15"/>
      <c r="X972" s="15"/>
      <c r="Y972" s="15"/>
      <c r="Z972" s="19"/>
      <c r="AA972" s="15"/>
      <c r="AB972" s="15"/>
    </row>
    <row r="973" spans="1:28" ht="11.25" customHeight="1" x14ac:dyDescent="0.3">
      <c r="A973" s="15"/>
      <c r="B973" s="16"/>
      <c r="C973" s="17"/>
      <c r="D973" s="15"/>
      <c r="E973" s="18"/>
      <c r="F973" s="18"/>
      <c r="G973" s="18"/>
      <c r="H973" s="18"/>
      <c r="I973" s="18"/>
      <c r="J973" s="18"/>
      <c r="K973" s="18"/>
      <c r="L973" s="15"/>
      <c r="M973" s="19"/>
      <c r="N973" s="20"/>
      <c r="O973" s="20"/>
      <c r="P973" s="15"/>
      <c r="Q973" s="15"/>
      <c r="R973" s="15"/>
      <c r="S973" s="18"/>
      <c r="T973" s="15"/>
      <c r="U973" s="15"/>
      <c r="V973" s="19"/>
      <c r="W973" s="15"/>
      <c r="X973" s="15"/>
      <c r="Y973" s="15"/>
      <c r="Z973" s="19"/>
      <c r="AA973" s="15"/>
      <c r="AB973" s="15"/>
    </row>
    <row r="974" spans="1:28" ht="11.25" customHeight="1" x14ac:dyDescent="0.3">
      <c r="A974" s="15"/>
      <c r="B974" s="16"/>
      <c r="C974" s="17"/>
      <c r="D974" s="15"/>
      <c r="E974" s="18"/>
      <c r="F974" s="18"/>
      <c r="G974" s="18"/>
      <c r="H974" s="18"/>
      <c r="I974" s="18"/>
      <c r="J974" s="18"/>
      <c r="K974" s="18"/>
      <c r="L974" s="15"/>
      <c r="M974" s="19"/>
      <c r="N974" s="20"/>
      <c r="O974" s="20"/>
      <c r="P974" s="15"/>
      <c r="Q974" s="15"/>
      <c r="R974" s="15"/>
      <c r="S974" s="18"/>
      <c r="T974" s="15"/>
      <c r="U974" s="15"/>
      <c r="V974" s="19"/>
      <c r="W974" s="15"/>
      <c r="X974" s="15"/>
      <c r="Y974" s="15"/>
      <c r="Z974" s="19"/>
      <c r="AA974" s="15"/>
      <c r="AB974" s="15"/>
    </row>
    <row r="975" spans="1:28" ht="11.25" customHeight="1" x14ac:dyDescent="0.3">
      <c r="A975" s="15"/>
      <c r="B975" s="16"/>
      <c r="C975" s="17"/>
      <c r="D975" s="15"/>
      <c r="E975" s="18"/>
      <c r="F975" s="18"/>
      <c r="G975" s="18"/>
      <c r="H975" s="18"/>
      <c r="I975" s="18"/>
      <c r="J975" s="18"/>
      <c r="K975" s="18"/>
      <c r="L975" s="15"/>
      <c r="M975" s="19"/>
      <c r="N975" s="20"/>
      <c r="O975" s="20"/>
      <c r="P975" s="15"/>
      <c r="Q975" s="15"/>
      <c r="R975" s="15"/>
      <c r="S975" s="18"/>
      <c r="T975" s="15"/>
      <c r="U975" s="15"/>
      <c r="V975" s="19"/>
      <c r="W975" s="15"/>
      <c r="X975" s="15"/>
      <c r="Y975" s="15"/>
      <c r="Z975" s="19"/>
      <c r="AA975" s="15"/>
      <c r="AB975" s="15"/>
    </row>
    <row r="976" spans="1:28" ht="11.25" customHeight="1" x14ac:dyDescent="0.3">
      <c r="A976" s="15"/>
      <c r="B976" s="16"/>
      <c r="C976" s="17"/>
      <c r="D976" s="15"/>
      <c r="E976" s="18"/>
      <c r="F976" s="18"/>
      <c r="G976" s="18"/>
      <c r="H976" s="18"/>
      <c r="I976" s="18"/>
      <c r="J976" s="18"/>
      <c r="K976" s="18"/>
      <c r="L976" s="15"/>
      <c r="M976" s="19"/>
      <c r="N976" s="20"/>
      <c r="O976" s="20"/>
      <c r="P976" s="15"/>
      <c r="Q976" s="15"/>
      <c r="R976" s="15"/>
      <c r="S976" s="18"/>
      <c r="T976" s="15"/>
      <c r="U976" s="15"/>
      <c r="V976" s="19"/>
      <c r="W976" s="15"/>
      <c r="X976" s="15"/>
      <c r="Y976" s="15"/>
      <c r="Z976" s="19"/>
      <c r="AA976" s="15"/>
      <c r="AB976" s="15"/>
    </row>
    <row r="977" spans="1:28" ht="11.25" customHeight="1" x14ac:dyDescent="0.3">
      <c r="A977" s="15"/>
      <c r="B977" s="16"/>
      <c r="C977" s="17"/>
      <c r="D977" s="15"/>
      <c r="E977" s="18"/>
      <c r="F977" s="18"/>
      <c r="G977" s="18"/>
      <c r="H977" s="18"/>
      <c r="I977" s="18"/>
      <c r="J977" s="18"/>
      <c r="K977" s="18"/>
      <c r="L977" s="15"/>
      <c r="M977" s="19"/>
      <c r="N977" s="20"/>
      <c r="O977" s="20"/>
      <c r="P977" s="15"/>
      <c r="Q977" s="15"/>
      <c r="R977" s="15"/>
      <c r="S977" s="18"/>
      <c r="T977" s="15"/>
      <c r="U977" s="15"/>
      <c r="V977" s="19"/>
      <c r="W977" s="15"/>
      <c r="X977" s="15"/>
      <c r="Y977" s="15"/>
      <c r="Z977" s="19"/>
      <c r="AA977" s="15"/>
      <c r="AB977" s="15"/>
    </row>
    <row r="978" spans="1:28" ht="11.25" customHeight="1" x14ac:dyDescent="0.3">
      <c r="A978" s="15"/>
      <c r="B978" s="16"/>
      <c r="C978" s="17"/>
      <c r="D978" s="15"/>
      <c r="E978" s="18"/>
      <c r="F978" s="18"/>
      <c r="G978" s="18"/>
      <c r="H978" s="18"/>
      <c r="I978" s="18"/>
      <c r="J978" s="18"/>
      <c r="K978" s="18"/>
      <c r="L978" s="15"/>
      <c r="M978" s="19"/>
      <c r="N978" s="20"/>
      <c r="O978" s="20"/>
      <c r="P978" s="15"/>
      <c r="Q978" s="15"/>
      <c r="R978" s="15"/>
      <c r="S978" s="18"/>
      <c r="T978" s="15"/>
      <c r="U978" s="15"/>
      <c r="V978" s="19"/>
      <c r="W978" s="15"/>
      <c r="X978" s="15"/>
      <c r="Y978" s="15"/>
      <c r="Z978" s="19"/>
      <c r="AA978" s="15"/>
      <c r="AB978" s="15"/>
    </row>
    <row r="979" spans="1:28" ht="11.25" customHeight="1" x14ac:dyDescent="0.3">
      <c r="A979" s="15"/>
      <c r="B979" s="16"/>
      <c r="C979" s="17"/>
      <c r="D979" s="15"/>
      <c r="E979" s="18"/>
      <c r="F979" s="18"/>
      <c r="G979" s="18"/>
      <c r="H979" s="18"/>
      <c r="I979" s="18"/>
      <c r="J979" s="18"/>
      <c r="K979" s="18"/>
      <c r="L979" s="15"/>
      <c r="M979" s="19"/>
      <c r="N979" s="20"/>
      <c r="O979" s="20"/>
      <c r="P979" s="15"/>
      <c r="Q979" s="15"/>
      <c r="R979" s="15"/>
      <c r="S979" s="18"/>
      <c r="T979" s="15"/>
      <c r="U979" s="15"/>
      <c r="V979" s="19"/>
      <c r="W979" s="15"/>
      <c r="X979" s="15"/>
      <c r="Y979" s="15"/>
      <c r="Z979" s="19"/>
      <c r="AA979" s="15"/>
      <c r="AB979" s="15"/>
    </row>
    <row r="980" spans="1:28" ht="11.25" customHeight="1" x14ac:dyDescent="0.3">
      <c r="A980" s="15"/>
      <c r="B980" s="16"/>
      <c r="C980" s="17"/>
      <c r="D980" s="15"/>
      <c r="E980" s="18"/>
      <c r="F980" s="18"/>
      <c r="G980" s="18"/>
      <c r="H980" s="18"/>
      <c r="I980" s="18"/>
      <c r="J980" s="18"/>
      <c r="K980" s="18"/>
      <c r="L980" s="15"/>
      <c r="M980" s="19"/>
      <c r="N980" s="20"/>
      <c r="O980" s="20"/>
      <c r="P980" s="15"/>
      <c r="Q980" s="15"/>
      <c r="R980" s="15"/>
      <c r="S980" s="18"/>
      <c r="T980" s="15"/>
      <c r="U980" s="15"/>
      <c r="V980" s="19"/>
      <c r="W980" s="15"/>
      <c r="X980" s="15"/>
      <c r="Y980" s="15"/>
      <c r="Z980" s="19"/>
      <c r="AA980" s="15"/>
      <c r="AB980" s="15"/>
    </row>
    <row r="981" spans="1:28" ht="11.25" customHeight="1" x14ac:dyDescent="0.3">
      <c r="A981" s="15"/>
      <c r="B981" s="16"/>
      <c r="C981" s="17"/>
      <c r="D981" s="15"/>
      <c r="E981" s="18"/>
      <c r="F981" s="18"/>
      <c r="G981" s="18"/>
      <c r="H981" s="18"/>
      <c r="I981" s="18"/>
      <c r="J981" s="18"/>
      <c r="K981" s="18"/>
      <c r="L981" s="15"/>
      <c r="M981" s="19"/>
      <c r="N981" s="20"/>
      <c r="O981" s="20"/>
      <c r="P981" s="15"/>
      <c r="Q981" s="15"/>
      <c r="R981" s="15"/>
      <c r="S981" s="18"/>
      <c r="T981" s="15"/>
      <c r="U981" s="15"/>
      <c r="V981" s="19"/>
      <c r="W981" s="15"/>
      <c r="X981" s="15"/>
      <c r="Y981" s="15"/>
      <c r="Z981" s="19"/>
      <c r="AA981" s="15"/>
      <c r="AB981" s="15"/>
    </row>
    <row r="982" spans="1:28" ht="11.25" customHeight="1" x14ac:dyDescent="0.3">
      <c r="A982" s="15"/>
      <c r="B982" s="16"/>
      <c r="C982" s="17"/>
      <c r="D982" s="15"/>
      <c r="E982" s="18"/>
      <c r="F982" s="18"/>
      <c r="G982" s="18"/>
      <c r="H982" s="18"/>
      <c r="I982" s="18"/>
      <c r="J982" s="18"/>
      <c r="K982" s="18"/>
      <c r="L982" s="15"/>
      <c r="M982" s="19"/>
      <c r="N982" s="20"/>
      <c r="O982" s="20"/>
      <c r="P982" s="15"/>
      <c r="Q982" s="15"/>
      <c r="R982" s="15"/>
      <c r="S982" s="18"/>
      <c r="T982" s="15"/>
      <c r="U982" s="15"/>
      <c r="V982" s="19"/>
      <c r="W982" s="15"/>
      <c r="X982" s="15"/>
      <c r="Y982" s="15"/>
      <c r="Z982" s="19"/>
      <c r="AA982" s="15"/>
      <c r="AB982" s="15"/>
    </row>
    <row r="983" spans="1:28" ht="11.25" customHeight="1" x14ac:dyDescent="0.3">
      <c r="A983" s="15"/>
      <c r="B983" s="16"/>
      <c r="C983" s="17"/>
      <c r="D983" s="15"/>
      <c r="E983" s="18"/>
      <c r="F983" s="18"/>
      <c r="G983" s="18"/>
      <c r="H983" s="18"/>
      <c r="I983" s="18"/>
      <c r="J983" s="18"/>
      <c r="K983" s="18"/>
      <c r="L983" s="15"/>
      <c r="M983" s="19"/>
      <c r="N983" s="20"/>
      <c r="O983" s="20"/>
      <c r="P983" s="15"/>
      <c r="Q983" s="15"/>
      <c r="R983" s="15"/>
      <c r="S983" s="18"/>
      <c r="T983" s="15"/>
      <c r="U983" s="15"/>
      <c r="V983" s="19"/>
      <c r="W983" s="15"/>
      <c r="X983" s="15"/>
      <c r="Y983" s="15"/>
      <c r="Z983" s="19"/>
      <c r="AA983" s="15"/>
      <c r="AB983" s="15"/>
    </row>
    <row r="984" spans="1:28" ht="11.25" customHeight="1" x14ac:dyDescent="0.3">
      <c r="A984" s="15"/>
      <c r="B984" s="16"/>
      <c r="C984" s="17"/>
      <c r="D984" s="15"/>
      <c r="E984" s="18"/>
      <c r="F984" s="18"/>
      <c r="G984" s="18"/>
      <c r="H984" s="18"/>
      <c r="I984" s="18"/>
      <c r="J984" s="18"/>
      <c r="K984" s="18"/>
      <c r="L984" s="15"/>
      <c r="M984" s="19"/>
      <c r="N984" s="20"/>
      <c r="O984" s="20"/>
      <c r="P984" s="15"/>
      <c r="Q984" s="15"/>
      <c r="R984" s="15"/>
      <c r="S984" s="18"/>
      <c r="T984" s="15"/>
      <c r="U984" s="15"/>
      <c r="V984" s="19"/>
      <c r="W984" s="15"/>
      <c r="X984" s="15"/>
      <c r="Y984" s="15"/>
      <c r="Z984" s="19"/>
      <c r="AA984" s="15"/>
      <c r="AB984" s="15"/>
    </row>
    <row r="985" spans="1:28" ht="11.25" customHeight="1" x14ac:dyDescent="0.3">
      <c r="A985" s="15"/>
      <c r="B985" s="16"/>
      <c r="C985" s="17"/>
      <c r="D985" s="15"/>
      <c r="E985" s="18"/>
      <c r="F985" s="18"/>
      <c r="G985" s="18"/>
      <c r="H985" s="18"/>
      <c r="I985" s="18"/>
      <c r="J985" s="18"/>
      <c r="K985" s="18"/>
      <c r="L985" s="15"/>
      <c r="M985" s="19"/>
      <c r="N985" s="20"/>
      <c r="O985" s="20"/>
      <c r="P985" s="15"/>
      <c r="Q985" s="15"/>
      <c r="R985" s="15"/>
      <c r="S985" s="18"/>
      <c r="T985" s="15"/>
      <c r="U985" s="15"/>
      <c r="V985" s="19"/>
      <c r="W985" s="15"/>
      <c r="X985" s="15"/>
      <c r="Y985" s="15"/>
      <c r="Z985" s="19"/>
      <c r="AA985" s="15"/>
      <c r="AB985" s="15"/>
    </row>
    <row r="986" spans="1:28" ht="11.25" customHeight="1" x14ac:dyDescent="0.3">
      <c r="A986" s="15"/>
      <c r="B986" s="16"/>
      <c r="C986" s="17"/>
      <c r="D986" s="15"/>
      <c r="E986" s="18"/>
      <c r="F986" s="18"/>
      <c r="G986" s="18"/>
      <c r="H986" s="18"/>
      <c r="I986" s="18"/>
      <c r="J986" s="18"/>
      <c r="K986" s="18"/>
      <c r="L986" s="15"/>
      <c r="M986" s="19"/>
      <c r="N986" s="20"/>
      <c r="O986" s="20"/>
      <c r="P986" s="15"/>
      <c r="Q986" s="15"/>
      <c r="R986" s="15"/>
      <c r="S986" s="18"/>
      <c r="T986" s="15"/>
      <c r="U986" s="15"/>
      <c r="V986" s="19"/>
      <c r="W986" s="15"/>
      <c r="X986" s="15"/>
      <c r="Y986" s="15"/>
      <c r="Z986" s="19"/>
      <c r="AA986" s="15"/>
      <c r="AB986" s="15"/>
    </row>
    <row r="987" spans="1:28" ht="11.25" customHeight="1" x14ac:dyDescent="0.3">
      <c r="A987" s="15"/>
      <c r="B987" s="16"/>
      <c r="C987" s="17"/>
      <c r="D987" s="15"/>
      <c r="E987" s="18"/>
      <c r="F987" s="18"/>
      <c r="G987" s="18"/>
      <c r="H987" s="18"/>
      <c r="I987" s="18"/>
      <c r="J987" s="18"/>
      <c r="K987" s="18"/>
      <c r="L987" s="15"/>
      <c r="M987" s="19"/>
      <c r="N987" s="20"/>
      <c r="O987" s="20"/>
      <c r="P987" s="15"/>
      <c r="Q987" s="15"/>
      <c r="R987" s="15"/>
      <c r="S987" s="18"/>
      <c r="T987" s="15"/>
      <c r="U987" s="15"/>
      <c r="V987" s="19"/>
      <c r="W987" s="15"/>
      <c r="X987" s="15"/>
      <c r="Y987" s="15"/>
      <c r="Z987" s="19"/>
      <c r="AA987" s="15"/>
      <c r="AB987" s="15"/>
    </row>
    <row r="988" spans="1:28" ht="11.25" customHeight="1" x14ac:dyDescent="0.3">
      <c r="A988" s="15"/>
      <c r="B988" s="16"/>
      <c r="C988" s="17"/>
      <c r="D988" s="15"/>
      <c r="E988" s="18"/>
      <c r="F988" s="18"/>
      <c r="G988" s="18"/>
      <c r="H988" s="18"/>
      <c r="I988" s="18"/>
      <c r="J988" s="18"/>
      <c r="K988" s="18"/>
      <c r="L988" s="15"/>
      <c r="M988" s="19"/>
      <c r="N988" s="20"/>
      <c r="O988" s="20"/>
      <c r="P988" s="15"/>
      <c r="Q988" s="15"/>
      <c r="R988" s="15"/>
      <c r="S988" s="18"/>
      <c r="T988" s="15"/>
      <c r="U988" s="15"/>
      <c r="V988" s="19"/>
      <c r="W988" s="15"/>
      <c r="X988" s="15"/>
      <c r="Y988" s="15"/>
      <c r="Z988" s="19"/>
      <c r="AA988" s="15"/>
      <c r="AB988" s="15"/>
    </row>
    <row r="989" spans="1:28" ht="11.25" customHeight="1" x14ac:dyDescent="0.3">
      <c r="A989" s="15"/>
      <c r="B989" s="16"/>
      <c r="C989" s="17"/>
      <c r="D989" s="15"/>
      <c r="E989" s="18"/>
      <c r="F989" s="18"/>
      <c r="G989" s="18"/>
      <c r="H989" s="18"/>
      <c r="I989" s="18"/>
      <c r="J989" s="18"/>
      <c r="K989" s="18"/>
      <c r="L989" s="15"/>
      <c r="M989" s="19"/>
      <c r="N989" s="20"/>
      <c r="O989" s="20"/>
      <c r="P989" s="15"/>
      <c r="Q989" s="15"/>
      <c r="R989" s="15"/>
      <c r="S989" s="18"/>
      <c r="T989" s="15"/>
      <c r="U989" s="15"/>
      <c r="V989" s="19"/>
      <c r="W989" s="15"/>
      <c r="X989" s="15"/>
      <c r="Y989" s="15"/>
      <c r="Z989" s="19"/>
      <c r="AA989" s="15"/>
      <c r="AB989" s="15"/>
    </row>
    <row r="990" spans="1:28" ht="11.25" customHeight="1" x14ac:dyDescent="0.3">
      <c r="A990" s="15"/>
      <c r="B990" s="16"/>
      <c r="C990" s="17"/>
      <c r="D990" s="15"/>
      <c r="E990" s="18"/>
      <c r="F990" s="18"/>
      <c r="G990" s="18"/>
      <c r="H990" s="18"/>
      <c r="I990" s="18"/>
      <c r="J990" s="18"/>
      <c r="K990" s="18"/>
      <c r="L990" s="15"/>
      <c r="M990" s="19"/>
      <c r="N990" s="20"/>
      <c r="O990" s="20"/>
      <c r="P990" s="15"/>
      <c r="Q990" s="15"/>
      <c r="R990" s="15"/>
      <c r="S990" s="18"/>
      <c r="T990" s="15"/>
      <c r="U990" s="15"/>
      <c r="V990" s="19"/>
      <c r="W990" s="15"/>
      <c r="X990" s="15"/>
      <c r="Y990" s="15"/>
      <c r="Z990" s="19"/>
      <c r="AA990" s="15"/>
      <c r="AB990" s="15"/>
    </row>
    <row r="991" spans="1:28" ht="11.25" customHeight="1" x14ac:dyDescent="0.3">
      <c r="A991" s="15"/>
      <c r="B991" s="16"/>
      <c r="C991" s="17"/>
      <c r="D991" s="15"/>
      <c r="E991" s="18"/>
      <c r="F991" s="18"/>
      <c r="G991" s="18"/>
      <c r="H991" s="18"/>
      <c r="I991" s="18"/>
      <c r="J991" s="18"/>
      <c r="K991" s="18"/>
      <c r="L991" s="15"/>
      <c r="M991" s="19"/>
      <c r="N991" s="20"/>
      <c r="O991" s="20"/>
      <c r="P991" s="15"/>
      <c r="Q991" s="15"/>
      <c r="R991" s="15"/>
      <c r="S991" s="18"/>
      <c r="T991" s="15"/>
      <c r="U991" s="15"/>
      <c r="V991" s="19"/>
      <c r="W991" s="15"/>
      <c r="X991" s="15"/>
      <c r="Y991" s="15"/>
      <c r="Z991" s="19"/>
      <c r="AA991" s="15"/>
      <c r="AB991" s="15"/>
    </row>
    <row r="992" spans="1:28" ht="11.25" customHeight="1" x14ac:dyDescent="0.3">
      <c r="A992" s="15"/>
      <c r="B992" s="16"/>
      <c r="C992" s="17"/>
      <c r="D992" s="15"/>
      <c r="E992" s="18"/>
      <c r="F992" s="18"/>
      <c r="G992" s="18"/>
      <c r="H992" s="18"/>
      <c r="I992" s="18"/>
      <c r="J992" s="18"/>
      <c r="K992" s="18"/>
      <c r="L992" s="15"/>
      <c r="M992" s="19"/>
      <c r="N992" s="20"/>
      <c r="O992" s="20"/>
      <c r="P992" s="15"/>
      <c r="Q992" s="15"/>
      <c r="R992" s="15"/>
      <c r="S992" s="18"/>
      <c r="T992" s="15"/>
      <c r="U992" s="15"/>
      <c r="V992" s="19"/>
      <c r="W992" s="15"/>
      <c r="X992" s="15"/>
      <c r="Y992" s="15"/>
      <c r="Z992" s="19"/>
      <c r="AA992" s="15"/>
      <c r="AB992" s="15"/>
    </row>
    <row r="993" spans="1:28" ht="11.25" customHeight="1" x14ac:dyDescent="0.3">
      <c r="A993" s="15"/>
      <c r="B993" s="16"/>
      <c r="C993" s="17"/>
      <c r="D993" s="15"/>
      <c r="E993" s="18"/>
      <c r="F993" s="18"/>
      <c r="G993" s="18"/>
      <c r="H993" s="18"/>
      <c r="I993" s="18"/>
      <c r="J993" s="18"/>
      <c r="K993" s="18"/>
      <c r="L993" s="15"/>
      <c r="M993" s="19"/>
      <c r="N993" s="20"/>
      <c r="O993" s="20"/>
      <c r="P993" s="15"/>
      <c r="Q993" s="15"/>
      <c r="R993" s="15"/>
      <c r="S993" s="18"/>
      <c r="T993" s="15"/>
      <c r="U993" s="15"/>
      <c r="V993" s="19"/>
      <c r="W993" s="15"/>
      <c r="X993" s="15"/>
      <c r="Y993" s="15"/>
      <c r="Z993" s="19"/>
      <c r="AA993" s="15"/>
      <c r="AB993" s="15"/>
    </row>
    <row r="994" spans="1:28" ht="11.25" customHeight="1" x14ac:dyDescent="0.3">
      <c r="A994" s="15"/>
      <c r="B994" s="16"/>
      <c r="C994" s="17"/>
      <c r="D994" s="15"/>
      <c r="E994" s="18"/>
      <c r="F994" s="18"/>
      <c r="G994" s="18"/>
      <c r="H994" s="18"/>
      <c r="I994" s="18"/>
      <c r="J994" s="18"/>
      <c r="K994" s="18"/>
      <c r="L994" s="15"/>
      <c r="M994" s="19"/>
      <c r="N994" s="20"/>
      <c r="O994" s="20"/>
      <c r="P994" s="15"/>
      <c r="Q994" s="15"/>
      <c r="R994" s="15"/>
      <c r="S994" s="18"/>
      <c r="T994" s="15"/>
      <c r="U994" s="15"/>
      <c r="V994" s="19"/>
      <c r="W994" s="15"/>
      <c r="X994" s="15"/>
      <c r="Y994" s="15"/>
      <c r="Z994" s="19"/>
      <c r="AA994" s="15"/>
      <c r="AB994" s="15"/>
    </row>
    <row r="995" spans="1:28" ht="11.25" customHeight="1" x14ac:dyDescent="0.3">
      <c r="A995" s="15"/>
      <c r="B995" s="16"/>
      <c r="C995" s="17"/>
      <c r="D995" s="15"/>
      <c r="E995" s="18"/>
      <c r="F995" s="18"/>
      <c r="G995" s="18"/>
      <c r="H995" s="18"/>
      <c r="I995" s="18"/>
      <c r="J995" s="18"/>
      <c r="K995" s="18"/>
      <c r="L995" s="15"/>
      <c r="M995" s="19"/>
      <c r="N995" s="20"/>
      <c r="O995" s="20"/>
      <c r="P995" s="15"/>
      <c r="Q995" s="15"/>
      <c r="R995" s="15"/>
      <c r="S995" s="18"/>
      <c r="T995" s="15"/>
      <c r="U995" s="15"/>
      <c r="V995" s="19"/>
      <c r="W995" s="15"/>
      <c r="X995" s="15"/>
      <c r="Y995" s="15"/>
      <c r="Z995" s="19"/>
      <c r="AA995" s="15"/>
      <c r="AB995" s="15"/>
    </row>
    <row r="996" spans="1:28" ht="11.25" customHeight="1" x14ac:dyDescent="0.3">
      <c r="A996" s="15"/>
      <c r="B996" s="16"/>
      <c r="C996" s="17"/>
      <c r="D996" s="15"/>
      <c r="E996" s="18"/>
      <c r="F996" s="18"/>
      <c r="G996" s="18"/>
      <c r="H996" s="18"/>
      <c r="I996" s="18"/>
      <c r="J996" s="18"/>
      <c r="K996" s="18"/>
      <c r="L996" s="15"/>
      <c r="M996" s="19"/>
      <c r="N996" s="20"/>
      <c r="O996" s="20"/>
      <c r="P996" s="15"/>
      <c r="Q996" s="15"/>
      <c r="R996" s="15"/>
      <c r="S996" s="18"/>
      <c r="T996" s="15"/>
      <c r="U996" s="15"/>
      <c r="V996" s="19"/>
      <c r="W996" s="15"/>
      <c r="X996" s="15"/>
      <c r="Y996" s="15"/>
      <c r="Z996" s="19"/>
      <c r="AA996" s="15"/>
      <c r="AB996" s="15"/>
    </row>
    <row r="997" spans="1:28" ht="11.25" customHeight="1" x14ac:dyDescent="0.3">
      <c r="A997" s="15"/>
      <c r="B997" s="16"/>
      <c r="C997" s="17"/>
      <c r="D997" s="15"/>
      <c r="E997" s="18"/>
      <c r="F997" s="18"/>
      <c r="G997" s="18"/>
      <c r="H997" s="18"/>
      <c r="I997" s="18"/>
      <c r="J997" s="18"/>
      <c r="K997" s="18"/>
      <c r="L997" s="15"/>
      <c r="M997" s="19"/>
      <c r="N997" s="20"/>
      <c r="O997" s="20"/>
      <c r="P997" s="15"/>
      <c r="Q997" s="15"/>
      <c r="R997" s="15"/>
      <c r="S997" s="18"/>
      <c r="T997" s="15"/>
      <c r="U997" s="15"/>
      <c r="V997" s="19"/>
      <c r="W997" s="15"/>
      <c r="X997" s="15"/>
      <c r="Y997" s="15"/>
      <c r="Z997" s="19"/>
      <c r="AA997" s="15"/>
      <c r="AB997" s="15"/>
    </row>
    <row r="998" spans="1:28" ht="11.25" customHeight="1" x14ac:dyDescent="0.3">
      <c r="A998" s="15"/>
      <c r="B998" s="16"/>
      <c r="C998" s="17"/>
      <c r="D998" s="15"/>
      <c r="E998" s="18"/>
      <c r="F998" s="18"/>
      <c r="G998" s="18"/>
      <c r="H998" s="18"/>
      <c r="I998" s="18"/>
      <c r="J998" s="18"/>
      <c r="K998" s="18"/>
      <c r="L998" s="15"/>
      <c r="M998" s="19"/>
      <c r="N998" s="20"/>
      <c r="O998" s="20"/>
      <c r="P998" s="15"/>
      <c r="Q998" s="15"/>
      <c r="R998" s="15"/>
      <c r="S998" s="18"/>
      <c r="T998" s="15"/>
      <c r="U998" s="15"/>
      <c r="V998" s="19"/>
      <c r="W998" s="15"/>
      <c r="X998" s="15"/>
      <c r="Y998" s="15"/>
      <c r="Z998" s="19"/>
      <c r="AA998" s="15"/>
      <c r="AB998" s="15"/>
    </row>
    <row r="999" spans="1:28" ht="11.25" customHeight="1" x14ac:dyDescent="0.3">
      <c r="A999" s="15"/>
      <c r="B999" s="16"/>
      <c r="C999" s="17"/>
      <c r="D999" s="15"/>
      <c r="E999" s="18"/>
      <c r="F999" s="18"/>
      <c r="G999" s="18"/>
      <c r="H999" s="18"/>
      <c r="I999" s="18"/>
      <c r="J999" s="18"/>
      <c r="K999" s="18"/>
      <c r="L999" s="15"/>
      <c r="M999" s="19"/>
      <c r="N999" s="20"/>
      <c r="O999" s="20"/>
      <c r="P999" s="15"/>
      <c r="Q999" s="15"/>
      <c r="R999" s="15"/>
      <c r="S999" s="18"/>
      <c r="T999" s="15"/>
      <c r="U999" s="15"/>
      <c r="V999" s="19"/>
      <c r="W999" s="15"/>
      <c r="X999" s="15"/>
      <c r="Y999" s="15"/>
      <c r="Z999" s="19"/>
      <c r="AA999" s="15"/>
      <c r="AB999" s="15"/>
    </row>
    <row r="1000" spans="1:28" ht="11.25" customHeight="1" x14ac:dyDescent="0.3">
      <c r="A1000" s="15"/>
      <c r="B1000" s="16"/>
      <c r="C1000" s="17"/>
      <c r="D1000" s="15"/>
      <c r="E1000" s="18"/>
      <c r="F1000" s="18"/>
      <c r="G1000" s="18"/>
      <c r="H1000" s="18"/>
      <c r="I1000" s="18"/>
      <c r="J1000" s="18"/>
      <c r="K1000" s="18"/>
      <c r="L1000" s="15"/>
      <c r="M1000" s="19"/>
      <c r="N1000" s="20"/>
      <c r="O1000" s="20"/>
      <c r="P1000" s="15"/>
      <c r="Q1000" s="15"/>
      <c r="R1000" s="15"/>
      <c r="S1000" s="18"/>
      <c r="T1000" s="15"/>
      <c r="U1000" s="15"/>
      <c r="V1000" s="19"/>
      <c r="W1000" s="15"/>
      <c r="X1000" s="15"/>
      <c r="Y1000" s="15"/>
      <c r="Z1000" s="19"/>
      <c r="AA1000" s="15"/>
      <c r="AB1000" s="15"/>
    </row>
    <row r="1001" spans="1:28" ht="11.25" customHeight="1" x14ac:dyDescent="0.3">
      <c r="A1001" s="15"/>
      <c r="B1001" s="16"/>
      <c r="C1001" s="17"/>
      <c r="D1001" s="15"/>
      <c r="E1001" s="18"/>
      <c r="F1001" s="18"/>
      <c r="G1001" s="18"/>
      <c r="H1001" s="18"/>
      <c r="I1001" s="18"/>
      <c r="J1001" s="18"/>
      <c r="K1001" s="18"/>
      <c r="L1001" s="15"/>
      <c r="M1001" s="19"/>
      <c r="N1001" s="20"/>
      <c r="O1001" s="20"/>
      <c r="P1001" s="15"/>
      <c r="Q1001" s="15"/>
      <c r="R1001" s="15"/>
      <c r="S1001" s="18"/>
      <c r="T1001" s="15"/>
      <c r="U1001" s="15"/>
      <c r="V1001" s="19"/>
      <c r="W1001" s="15"/>
      <c r="X1001" s="15"/>
      <c r="Y1001" s="15"/>
      <c r="Z1001" s="19"/>
      <c r="AA1001" s="15"/>
      <c r="AB1001" s="15"/>
    </row>
    <row r="1002" spans="1:28" ht="11.25" customHeight="1" x14ac:dyDescent="0.3">
      <c r="A1002" s="15"/>
      <c r="B1002" s="16"/>
      <c r="C1002" s="17"/>
      <c r="D1002" s="15"/>
      <c r="E1002" s="18"/>
      <c r="F1002" s="18"/>
      <c r="G1002" s="18"/>
      <c r="H1002" s="18"/>
      <c r="I1002" s="18"/>
      <c r="J1002" s="18"/>
      <c r="K1002" s="18"/>
      <c r="L1002" s="15"/>
      <c r="M1002" s="19"/>
      <c r="N1002" s="20"/>
      <c r="O1002" s="20"/>
      <c r="P1002" s="15"/>
      <c r="Q1002" s="15"/>
      <c r="R1002" s="15"/>
      <c r="S1002" s="18"/>
      <c r="T1002" s="15"/>
      <c r="U1002" s="15"/>
      <c r="V1002" s="19"/>
      <c r="W1002" s="15"/>
      <c r="X1002" s="15"/>
      <c r="Y1002" s="15"/>
      <c r="Z1002" s="19"/>
      <c r="AA1002" s="15"/>
      <c r="AB1002" s="15"/>
    </row>
    <row r="1003" spans="1:28" ht="11.25" customHeight="1" x14ac:dyDescent="0.3">
      <c r="A1003" s="15"/>
      <c r="B1003" s="16"/>
      <c r="C1003" s="17"/>
      <c r="D1003" s="15"/>
      <c r="E1003" s="18"/>
      <c r="F1003" s="18"/>
      <c r="G1003" s="18"/>
      <c r="H1003" s="18"/>
      <c r="I1003" s="18"/>
      <c r="J1003" s="18"/>
      <c r="K1003" s="18"/>
      <c r="L1003" s="15"/>
      <c r="M1003" s="19"/>
      <c r="N1003" s="20"/>
      <c r="O1003" s="20"/>
      <c r="P1003" s="15"/>
      <c r="Q1003" s="15"/>
      <c r="R1003" s="15"/>
      <c r="S1003" s="18"/>
      <c r="T1003" s="15"/>
      <c r="U1003" s="15"/>
      <c r="V1003" s="19"/>
      <c r="W1003" s="15"/>
      <c r="X1003" s="15"/>
      <c r="Y1003" s="15"/>
      <c r="Z1003" s="19"/>
      <c r="AA1003" s="15"/>
      <c r="AB1003" s="15"/>
    </row>
  </sheetData>
  <mergeCells count="9">
    <mergeCell ref="B69:L69"/>
    <mergeCell ref="A44:A45"/>
    <mergeCell ref="A46:A49"/>
    <mergeCell ref="A51:A52"/>
    <mergeCell ref="A5:A9"/>
    <mergeCell ref="A10:A11"/>
    <mergeCell ref="A12:A20"/>
    <mergeCell ref="A21:A31"/>
    <mergeCell ref="A32:A43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1"/>
  <sheetViews>
    <sheetView showGridLines="0" topLeftCell="A8" workbookViewId="0">
      <selection activeCell="D20" sqref="D20"/>
    </sheetView>
  </sheetViews>
  <sheetFormatPr baseColWidth="10" defaultColWidth="14.44140625" defaultRowHeight="15" customHeight="1" x14ac:dyDescent="0.3"/>
  <cols>
    <col min="1" max="1" width="60.6640625" customWidth="1"/>
    <col min="2" max="2" width="55.21875" bestFit="1" customWidth="1"/>
    <col min="3" max="3" width="20" customWidth="1"/>
    <col min="4" max="4" width="22.109375" customWidth="1"/>
    <col min="5" max="5" width="22.33203125" customWidth="1"/>
    <col min="6" max="6" width="22.5546875" customWidth="1"/>
    <col min="7" max="7" width="18.6640625" customWidth="1"/>
    <col min="8" max="8" width="20.44140625" customWidth="1"/>
    <col min="9" max="26" width="10.6640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80" t="s">
        <v>15</v>
      </c>
      <c r="B3" s="81" t="s">
        <v>12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4.4" x14ac:dyDescent="0.3">
      <c r="A4" s="82" t="s">
        <v>41</v>
      </c>
      <c r="B4" s="83" t="s">
        <v>49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84"/>
      <c r="B5" s="85" t="s">
        <v>59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84"/>
      <c r="B6" s="85" t="s">
        <v>46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84"/>
      <c r="B7" s="85" t="s">
        <v>71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84"/>
      <c r="B8" s="85" t="s">
        <v>39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82" t="s">
        <v>108</v>
      </c>
      <c r="B9" s="8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82" t="s">
        <v>84</v>
      </c>
      <c r="B10" s="83" t="s">
        <v>83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84"/>
      <c r="B11" s="85" t="s">
        <v>89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84"/>
      <c r="B12" s="85" t="s">
        <v>91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84"/>
      <c r="B13" s="85" t="s">
        <v>85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82" t="s">
        <v>109</v>
      </c>
      <c r="B14" s="8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82" t="s">
        <v>94</v>
      </c>
      <c r="B15" s="83" t="s">
        <v>104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84"/>
      <c r="B16" s="85" t="s">
        <v>96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84"/>
      <c r="B17" s="85" t="s">
        <v>105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84"/>
      <c r="B18" s="85" t="s">
        <v>103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84"/>
      <c r="B19" s="85" t="s">
        <v>95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84"/>
      <c r="B20" s="85" t="s">
        <v>101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84"/>
      <c r="B21" s="85" t="s">
        <v>97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84"/>
      <c r="B22" s="85" t="s">
        <v>93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84"/>
      <c r="B23" s="85" t="s">
        <v>98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84"/>
      <c r="B24" s="85" t="s">
        <v>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84"/>
      <c r="B25" s="85" t="s">
        <v>100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82" t="s">
        <v>110</v>
      </c>
      <c r="B26" s="8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87" t="s">
        <v>118</v>
      </c>
      <c r="B27" s="8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91" t="s">
        <v>119</v>
      </c>
      <c r="B29" s="9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8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9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4:26" ht="15.75" customHeight="1" x14ac:dyDescent="0.3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4:26" ht="15.75" customHeight="1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4:26" ht="15.75" customHeight="1" x14ac:dyDescent="0.3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4:26" ht="15.75" customHeight="1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4:26" ht="15.75" customHeight="1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4:26" ht="15.75" customHeight="1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4:26" ht="15.75" customHeight="1" x14ac:dyDescent="0.3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4:26" ht="15.75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4:26" ht="15.75" customHeight="1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4:26" ht="15.75" customHeight="1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4:26" ht="15.75" customHeight="1" x14ac:dyDescent="0.3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4:26" ht="15.75" customHeight="1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4:26" ht="15.75" customHeight="1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4:26" ht="15.75" customHeight="1" x14ac:dyDescent="0.3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4:26" ht="15.75" customHeight="1" x14ac:dyDescent="0.3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4:26" ht="15.75" customHeight="1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4:26" ht="15.75" customHeight="1" x14ac:dyDescent="0.3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4:26" ht="15.75" customHeight="1" x14ac:dyDescent="0.3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4:26" ht="15.75" customHeight="1" x14ac:dyDescent="0.3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4:26" ht="15.75" customHeight="1" x14ac:dyDescent="0.3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4:26" ht="15.75" customHeight="1" x14ac:dyDescent="0.3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4:26" ht="15.75" customHeight="1" x14ac:dyDescent="0.3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4:26" ht="15.75" customHeight="1" x14ac:dyDescent="0.3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4:26" ht="15.75" customHeight="1" x14ac:dyDescent="0.3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4:26" ht="15.75" customHeight="1" x14ac:dyDescent="0.3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4:26" ht="15.75" customHeight="1" x14ac:dyDescent="0.3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4:26" ht="15.75" customHeight="1" x14ac:dyDescent="0.3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4:26" ht="15.75" customHeight="1" x14ac:dyDescent="0.3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4:26" ht="15.75" customHeight="1" x14ac:dyDescent="0.3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4:26" ht="15.75" customHeight="1" x14ac:dyDescent="0.3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4:26" ht="15.75" customHeight="1" x14ac:dyDescent="0.3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4:26" ht="15.75" customHeight="1" x14ac:dyDescent="0.3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4:26" ht="15.75" customHeight="1" x14ac:dyDescent="0.3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4:26" ht="15.75" customHeight="1" x14ac:dyDescent="0.3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4:26" ht="15.75" customHeight="1" x14ac:dyDescent="0.3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4:26" ht="15.75" customHeight="1" x14ac:dyDescent="0.3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4:26" ht="15.75" customHeight="1" x14ac:dyDescent="0.3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4:26" ht="15.75" customHeight="1" x14ac:dyDescent="0.3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4:26" ht="15.75" customHeight="1" x14ac:dyDescent="0.3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4:26" ht="15.75" customHeight="1" x14ac:dyDescent="0.3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4:26" ht="15.75" customHeight="1" x14ac:dyDescent="0.3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4:26" ht="15.75" customHeight="1" x14ac:dyDescent="0.3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4:26" ht="15.75" customHeight="1" x14ac:dyDescent="0.3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4:26" ht="15.75" customHeight="1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4:26" ht="15.75" customHeight="1" x14ac:dyDescent="0.3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4:26" ht="15.75" customHeight="1" x14ac:dyDescent="0.3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4:26" ht="15.75" customHeight="1" x14ac:dyDescent="0.3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4:26" ht="15.75" customHeight="1" x14ac:dyDescent="0.3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4:26" ht="15.75" customHeight="1" x14ac:dyDescent="0.3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4:26" ht="15.75" customHeight="1" x14ac:dyDescent="0.3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4:26" ht="15.75" customHeight="1" x14ac:dyDescent="0.3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4:26" ht="15.75" customHeight="1" x14ac:dyDescent="0.3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4:26" ht="15.75" customHeight="1" x14ac:dyDescent="0.3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4:26" ht="15.75" customHeight="1" x14ac:dyDescent="0.3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4:26" ht="15.75" customHeight="1" x14ac:dyDescent="0.3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4:26" ht="15.75" customHeight="1" x14ac:dyDescent="0.3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4:26" ht="15.75" customHeight="1" x14ac:dyDescent="0.3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4:26" ht="15.75" customHeight="1" x14ac:dyDescent="0.3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4:26" ht="15.75" customHeight="1" x14ac:dyDescent="0.3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4:26" ht="15.75" customHeight="1" x14ac:dyDescent="0.3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4:26" ht="15.75" customHeight="1" x14ac:dyDescent="0.3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4:26" ht="15.75" customHeight="1" x14ac:dyDescent="0.3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4:26" ht="15.75" customHeight="1" x14ac:dyDescent="0.3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4:26" ht="15.75" customHeight="1" x14ac:dyDescent="0.3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1">
    <mergeCell ref="A29:B29"/>
  </mergeCells>
  <pageMargins left="0.7" right="0.7" top="0.75" bottom="0.75" header="0" footer="0"/>
  <pageSetup paperSize="9" scale="75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Z1002"/>
  <sheetViews>
    <sheetView showGridLines="0" workbookViewId="0">
      <selection activeCell="B3" sqref="B3"/>
    </sheetView>
  </sheetViews>
  <sheetFormatPr baseColWidth="10" defaultColWidth="14.44140625" defaultRowHeight="15" customHeight="1" x14ac:dyDescent="0.3"/>
  <cols>
    <col min="1" max="1" width="3" customWidth="1"/>
    <col min="2" max="2" width="63.88671875" customWidth="1"/>
    <col min="3" max="3" width="14.5546875" customWidth="1"/>
    <col min="4" max="4" width="15.44140625" customWidth="1"/>
    <col min="5" max="5" width="12" customWidth="1"/>
    <col min="6" max="6" width="15.6640625" customWidth="1"/>
    <col min="7" max="7" width="15" customWidth="1"/>
    <col min="8" max="8" width="16.109375" customWidth="1"/>
    <col min="9" max="26" width="10.6640625" customWidth="1"/>
  </cols>
  <sheetData>
    <row r="3" spans="1:26" ht="14.4" x14ac:dyDescent="0.3">
      <c r="B3" s="59" t="s">
        <v>111</v>
      </c>
      <c r="C3" s="60"/>
      <c r="D3" s="60"/>
      <c r="E3" s="60"/>
    </row>
    <row r="4" spans="1:26" ht="14.4" x14ac:dyDescent="0.3">
      <c r="A4" s="61" t="s">
        <v>11</v>
      </c>
      <c r="B4" s="61" t="s">
        <v>12</v>
      </c>
      <c r="C4" s="61" t="s">
        <v>106</v>
      </c>
      <c r="D4" s="61" t="s">
        <v>107</v>
      </c>
      <c r="E4" s="61" t="s">
        <v>112</v>
      </c>
      <c r="F4" s="61" t="s">
        <v>15</v>
      </c>
      <c r="G4" s="61" t="s">
        <v>113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4.4" x14ac:dyDescent="0.3">
      <c r="A5" s="63">
        <v>1</v>
      </c>
      <c r="B5" s="63" t="s">
        <v>49</v>
      </c>
      <c r="C5" s="64">
        <v>5</v>
      </c>
      <c r="D5" s="64">
        <v>2</v>
      </c>
      <c r="E5" s="64">
        <v>0</v>
      </c>
      <c r="F5" s="63" t="s">
        <v>41</v>
      </c>
      <c r="G5" s="63">
        <f t="shared" ref="G5:G26" si="0">+C5+D5+E5</f>
        <v>7</v>
      </c>
    </row>
    <row r="6" spans="1:26" ht="15.6" x14ac:dyDescent="0.3">
      <c r="A6" s="63">
        <f t="shared" ref="A6:A26" si="1">+A5+1</f>
        <v>2</v>
      </c>
      <c r="B6" s="65" t="s">
        <v>59</v>
      </c>
      <c r="C6" s="64">
        <v>7</v>
      </c>
      <c r="D6" s="64">
        <v>0</v>
      </c>
      <c r="E6" s="64">
        <v>0</v>
      </c>
      <c r="F6" s="63" t="s">
        <v>41</v>
      </c>
      <c r="G6" s="63">
        <f t="shared" si="0"/>
        <v>7</v>
      </c>
    </row>
    <row r="7" spans="1:26" ht="15.6" x14ac:dyDescent="0.3">
      <c r="A7" s="63">
        <f t="shared" si="1"/>
        <v>3</v>
      </c>
      <c r="B7" s="65" t="s">
        <v>46</v>
      </c>
      <c r="C7" s="64">
        <v>2</v>
      </c>
      <c r="D7" s="64">
        <v>4</v>
      </c>
      <c r="E7" s="64">
        <v>2</v>
      </c>
      <c r="F7" s="63" t="s">
        <v>41</v>
      </c>
      <c r="G7" s="63">
        <f t="shared" si="0"/>
        <v>8</v>
      </c>
    </row>
    <row r="8" spans="1:26" ht="15.6" x14ac:dyDescent="0.3">
      <c r="A8" s="63">
        <f t="shared" si="1"/>
        <v>4</v>
      </c>
      <c r="B8" s="65" t="s">
        <v>39</v>
      </c>
      <c r="C8" s="64">
        <v>4</v>
      </c>
      <c r="D8" s="64">
        <v>2</v>
      </c>
      <c r="E8" s="64">
        <v>3</v>
      </c>
      <c r="F8" s="63" t="s">
        <v>41</v>
      </c>
      <c r="G8" s="63">
        <f t="shared" si="0"/>
        <v>9</v>
      </c>
    </row>
    <row r="9" spans="1:26" ht="15.6" x14ac:dyDescent="0.3">
      <c r="A9" s="63">
        <f t="shared" si="1"/>
        <v>5</v>
      </c>
      <c r="B9" s="65" t="s">
        <v>71</v>
      </c>
      <c r="C9" s="64">
        <v>9</v>
      </c>
      <c r="D9" s="64">
        <v>0</v>
      </c>
      <c r="E9" s="64">
        <v>0</v>
      </c>
      <c r="F9" s="63" t="s">
        <v>41</v>
      </c>
      <c r="G9" s="63">
        <f t="shared" si="0"/>
        <v>9</v>
      </c>
    </row>
    <row r="10" spans="1:26" ht="15.6" x14ac:dyDescent="0.3">
      <c r="A10" s="63">
        <f t="shared" si="1"/>
        <v>6</v>
      </c>
      <c r="B10" s="65" t="s">
        <v>83</v>
      </c>
      <c r="C10" s="64">
        <v>4</v>
      </c>
      <c r="D10" s="64">
        <v>4</v>
      </c>
      <c r="E10" s="64">
        <v>0</v>
      </c>
      <c r="F10" s="63" t="s">
        <v>84</v>
      </c>
      <c r="G10" s="63">
        <f t="shared" si="0"/>
        <v>8</v>
      </c>
    </row>
    <row r="11" spans="1:26" ht="15.6" x14ac:dyDescent="0.3">
      <c r="A11" s="63">
        <f t="shared" si="1"/>
        <v>7</v>
      </c>
      <c r="B11" s="65" t="s">
        <v>85</v>
      </c>
      <c r="C11" s="64">
        <v>7</v>
      </c>
      <c r="D11" s="64">
        <v>0</v>
      </c>
      <c r="E11" s="64">
        <v>0</v>
      </c>
      <c r="F11" s="63" t="s">
        <v>84</v>
      </c>
      <c r="G11" s="63">
        <f t="shared" si="0"/>
        <v>7</v>
      </c>
    </row>
    <row r="12" spans="1:26" ht="15.6" x14ac:dyDescent="0.3">
      <c r="A12" s="63">
        <f t="shared" si="1"/>
        <v>8</v>
      </c>
      <c r="B12" s="65" t="s">
        <v>89</v>
      </c>
      <c r="C12" s="64">
        <v>2</v>
      </c>
      <c r="D12" s="64">
        <v>0</v>
      </c>
      <c r="E12" s="64">
        <v>2</v>
      </c>
      <c r="F12" s="63" t="s">
        <v>84</v>
      </c>
      <c r="G12" s="63">
        <f t="shared" si="0"/>
        <v>4</v>
      </c>
    </row>
    <row r="13" spans="1:26" ht="15.6" x14ac:dyDescent="0.3">
      <c r="A13" s="63">
        <f t="shared" si="1"/>
        <v>9</v>
      </c>
      <c r="B13" s="65" t="s">
        <v>91</v>
      </c>
      <c r="C13" s="64">
        <v>3</v>
      </c>
      <c r="D13" s="64">
        <v>2</v>
      </c>
      <c r="E13" s="64">
        <v>2</v>
      </c>
      <c r="F13" s="63" t="s">
        <v>84</v>
      </c>
      <c r="G13" s="63">
        <f t="shared" si="0"/>
        <v>7</v>
      </c>
    </row>
    <row r="14" spans="1:26" ht="15.6" x14ac:dyDescent="0.3">
      <c r="A14" s="63">
        <f t="shared" si="1"/>
        <v>10</v>
      </c>
      <c r="B14" s="65" t="s">
        <v>93</v>
      </c>
      <c r="C14" s="64">
        <v>0</v>
      </c>
      <c r="D14" s="64">
        <v>4</v>
      </c>
      <c r="E14" s="64">
        <v>4</v>
      </c>
      <c r="F14" s="63" t="s">
        <v>94</v>
      </c>
      <c r="G14" s="63">
        <f t="shared" si="0"/>
        <v>8</v>
      </c>
    </row>
    <row r="15" spans="1:26" ht="15.6" x14ac:dyDescent="0.3">
      <c r="A15" s="63">
        <f t="shared" si="1"/>
        <v>11</v>
      </c>
      <c r="B15" s="65" t="s">
        <v>95</v>
      </c>
      <c r="C15" s="64">
        <v>0</v>
      </c>
      <c r="D15" s="64">
        <v>4</v>
      </c>
      <c r="E15" s="64">
        <v>6</v>
      </c>
      <c r="F15" s="63" t="s">
        <v>94</v>
      </c>
      <c r="G15" s="63">
        <f t="shared" si="0"/>
        <v>10</v>
      </c>
    </row>
    <row r="16" spans="1:26" ht="15.6" x14ac:dyDescent="0.3">
      <c r="A16" s="63">
        <f t="shared" si="1"/>
        <v>12</v>
      </c>
      <c r="B16" s="65" t="s">
        <v>96</v>
      </c>
      <c r="C16" s="64">
        <v>6</v>
      </c>
      <c r="D16" s="64">
        <v>0</v>
      </c>
      <c r="E16" s="64">
        <v>2</v>
      </c>
      <c r="F16" s="63" t="s">
        <v>94</v>
      </c>
      <c r="G16" s="63">
        <f t="shared" si="0"/>
        <v>8</v>
      </c>
    </row>
    <row r="17" spans="1:26" ht="15.6" x14ac:dyDescent="0.3">
      <c r="A17" s="63">
        <f t="shared" si="1"/>
        <v>13</v>
      </c>
      <c r="B17" s="65" t="s">
        <v>97</v>
      </c>
      <c r="C17" s="64">
        <v>0</v>
      </c>
      <c r="D17" s="64">
        <v>0</v>
      </c>
      <c r="E17" s="64">
        <v>12</v>
      </c>
      <c r="F17" s="63" t="s">
        <v>94</v>
      </c>
      <c r="G17" s="63">
        <f t="shared" si="0"/>
        <v>12</v>
      </c>
    </row>
    <row r="18" spans="1:26" ht="15.6" x14ac:dyDescent="0.3">
      <c r="A18" s="63">
        <f t="shared" si="1"/>
        <v>14</v>
      </c>
      <c r="B18" s="65" t="s">
        <v>98</v>
      </c>
      <c r="C18" s="64">
        <v>0</v>
      </c>
      <c r="D18" s="64">
        <v>2</v>
      </c>
      <c r="E18" s="64">
        <v>6</v>
      </c>
      <c r="F18" s="63" t="s">
        <v>94</v>
      </c>
      <c r="G18" s="63">
        <f t="shared" si="0"/>
        <v>8</v>
      </c>
    </row>
    <row r="19" spans="1:26" ht="15.6" x14ac:dyDescent="0.3">
      <c r="A19" s="63">
        <f t="shared" si="1"/>
        <v>15</v>
      </c>
      <c r="B19" s="65" t="s">
        <v>99</v>
      </c>
      <c r="C19" s="64">
        <v>0</v>
      </c>
      <c r="D19" s="64">
        <v>6</v>
      </c>
      <c r="E19" s="64">
        <v>4</v>
      </c>
      <c r="F19" s="63" t="s">
        <v>94</v>
      </c>
      <c r="G19" s="63">
        <f t="shared" si="0"/>
        <v>10</v>
      </c>
    </row>
    <row r="20" spans="1:26" ht="15.6" x14ac:dyDescent="0.3">
      <c r="A20" s="63">
        <f t="shared" si="1"/>
        <v>16</v>
      </c>
      <c r="B20" s="65" t="s">
        <v>100</v>
      </c>
      <c r="C20" s="64">
        <v>0</v>
      </c>
      <c r="D20" s="64">
        <v>2</v>
      </c>
      <c r="E20" s="64">
        <v>8</v>
      </c>
      <c r="F20" s="63" t="s">
        <v>94</v>
      </c>
      <c r="G20" s="63">
        <f t="shared" si="0"/>
        <v>10</v>
      </c>
    </row>
    <row r="21" spans="1:26" ht="15.6" x14ac:dyDescent="0.3">
      <c r="A21" s="63">
        <f t="shared" si="1"/>
        <v>17</v>
      </c>
      <c r="B21" s="65" t="s">
        <v>101</v>
      </c>
      <c r="C21" s="64">
        <v>0</v>
      </c>
      <c r="D21" s="64">
        <v>2</v>
      </c>
      <c r="E21" s="64">
        <v>8</v>
      </c>
      <c r="F21" s="63" t="s">
        <v>94</v>
      </c>
      <c r="G21" s="63">
        <f t="shared" si="0"/>
        <v>10</v>
      </c>
    </row>
    <row r="22" spans="1:26" ht="15.6" x14ac:dyDescent="0.3">
      <c r="A22" s="63">
        <f t="shared" si="1"/>
        <v>18</v>
      </c>
      <c r="B22" s="65" t="s">
        <v>103</v>
      </c>
      <c r="C22" s="64">
        <v>0</v>
      </c>
      <c r="D22" s="64">
        <v>0</v>
      </c>
      <c r="E22" s="64">
        <v>6</v>
      </c>
      <c r="F22" s="63" t="s">
        <v>94</v>
      </c>
      <c r="G22" s="63">
        <f t="shared" si="0"/>
        <v>6</v>
      </c>
    </row>
    <row r="23" spans="1:26" ht="15.75" customHeight="1" x14ac:dyDescent="0.3">
      <c r="A23" s="63">
        <f t="shared" si="1"/>
        <v>19</v>
      </c>
      <c r="B23" s="65" t="s">
        <v>105</v>
      </c>
      <c r="C23" s="64">
        <v>0</v>
      </c>
      <c r="D23" s="64">
        <v>0</v>
      </c>
      <c r="E23" s="64">
        <v>6</v>
      </c>
      <c r="F23" s="63" t="s">
        <v>94</v>
      </c>
      <c r="G23" s="63">
        <f t="shared" si="0"/>
        <v>6</v>
      </c>
    </row>
    <row r="24" spans="1:26" ht="15.75" customHeight="1" x14ac:dyDescent="0.3">
      <c r="A24" s="66">
        <f t="shared" si="1"/>
        <v>20</v>
      </c>
      <c r="B24" s="67" t="s">
        <v>104</v>
      </c>
      <c r="C24" s="68">
        <v>0</v>
      </c>
      <c r="D24" s="68">
        <v>8</v>
      </c>
      <c r="E24" s="68">
        <v>0</v>
      </c>
      <c r="F24" s="66" t="s">
        <v>94</v>
      </c>
      <c r="G24" s="66">
        <f t="shared" si="0"/>
        <v>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ht="15.75" customHeight="1" x14ac:dyDescent="0.3">
      <c r="A25" s="70">
        <f t="shared" si="1"/>
        <v>21</v>
      </c>
      <c r="B25" s="71" t="s">
        <v>114</v>
      </c>
      <c r="C25" s="72">
        <v>0</v>
      </c>
      <c r="D25" s="72">
        <v>0</v>
      </c>
      <c r="E25" s="72">
        <v>0</v>
      </c>
      <c r="F25" s="70" t="s">
        <v>94</v>
      </c>
      <c r="G25" s="70">
        <f t="shared" si="0"/>
        <v>0</v>
      </c>
      <c r="H25" s="73" t="s">
        <v>115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5.75" customHeight="1" x14ac:dyDescent="0.3">
      <c r="A26" s="70">
        <f t="shared" si="1"/>
        <v>22</v>
      </c>
      <c r="B26" s="71" t="s">
        <v>116</v>
      </c>
      <c r="C26" s="72">
        <v>0</v>
      </c>
      <c r="D26" s="72">
        <v>0</v>
      </c>
      <c r="E26" s="72">
        <v>0</v>
      </c>
      <c r="F26" s="70" t="s">
        <v>41</v>
      </c>
      <c r="G26" s="70">
        <f t="shared" si="0"/>
        <v>0</v>
      </c>
      <c r="H26" s="73" t="s">
        <v>115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5.75" customHeight="1" x14ac:dyDescent="0.3">
      <c r="A27" s="70">
        <v>23</v>
      </c>
      <c r="B27" s="71" t="s">
        <v>117</v>
      </c>
      <c r="C27" s="72">
        <v>0</v>
      </c>
      <c r="D27" s="72">
        <v>0</v>
      </c>
      <c r="E27" s="72">
        <v>0</v>
      </c>
      <c r="F27" s="70" t="s">
        <v>84</v>
      </c>
      <c r="G27" s="70">
        <v>0</v>
      </c>
      <c r="H27" s="73" t="s">
        <v>115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5.75" customHeight="1" x14ac:dyDescent="0.3">
      <c r="C28" s="74">
        <f t="shared" ref="C28:E28" si="2">SUM(C5:C25)</f>
        <v>49</v>
      </c>
      <c r="D28" s="75">
        <f t="shared" si="2"/>
        <v>42</v>
      </c>
      <c r="E28" s="76">
        <f t="shared" si="2"/>
        <v>71</v>
      </c>
      <c r="G28" s="58">
        <f>SUM(G5:G27)</f>
        <v>162</v>
      </c>
    </row>
    <row r="29" spans="1:26" ht="15.75" customHeight="1" x14ac:dyDescent="0.3">
      <c r="C29" s="60"/>
      <c r="D29" s="60"/>
      <c r="E29" s="60"/>
    </row>
    <row r="30" spans="1:26" ht="15.75" customHeight="1" x14ac:dyDescent="0.3">
      <c r="C30" s="60"/>
      <c r="D30" s="60"/>
      <c r="E30" s="60"/>
    </row>
    <row r="31" spans="1:26" ht="15.75" customHeight="1" x14ac:dyDescent="0.3">
      <c r="B31" s="91" t="s">
        <v>119</v>
      </c>
      <c r="C31" s="91"/>
      <c r="D31" s="91"/>
      <c r="E31" s="91"/>
      <c r="F31" s="91"/>
    </row>
    <row r="32" spans="1:26" ht="15.75" customHeight="1" x14ac:dyDescent="0.3">
      <c r="A32" s="77"/>
      <c r="B32" s="89"/>
      <c r="C32" s="77"/>
      <c r="D32" s="77"/>
      <c r="E32" s="77"/>
      <c r="F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5.75" customHeight="1" x14ac:dyDescent="0.3">
      <c r="A33" s="78"/>
      <c r="B33" s="90"/>
      <c r="C33" s="79"/>
      <c r="D33" s="79"/>
      <c r="E33" s="79"/>
      <c r="F33" s="79"/>
      <c r="G33" s="77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5.75" customHeight="1" x14ac:dyDescent="0.3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15.75" customHeight="1" x14ac:dyDescent="0.3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15.75" customHeight="1" x14ac:dyDescent="0.3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15.75" customHeight="1" x14ac:dyDescent="0.3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5.75" customHeight="1" x14ac:dyDescent="0.3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15.75" customHeigh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5.75" customHeight="1" x14ac:dyDescent="0.3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5.75" customHeight="1" x14ac:dyDescent="0.3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5.75" customHeight="1" x14ac:dyDescent="0.3">
      <c r="C42" s="60"/>
      <c r="D42" s="60"/>
      <c r="E42" s="60"/>
      <c r="G42" s="79"/>
    </row>
    <row r="43" spans="1:26" ht="15.75" customHeight="1" x14ac:dyDescent="0.3">
      <c r="C43" s="60"/>
      <c r="D43" s="60"/>
      <c r="E43" s="60"/>
    </row>
    <row r="44" spans="1:26" ht="15.75" customHeight="1" x14ac:dyDescent="0.3">
      <c r="C44" s="60"/>
      <c r="D44" s="60"/>
      <c r="E44" s="60"/>
    </row>
    <row r="45" spans="1:26" ht="15.75" customHeight="1" x14ac:dyDescent="0.3">
      <c r="C45" s="60"/>
      <c r="D45" s="60"/>
      <c r="E45" s="60"/>
    </row>
    <row r="46" spans="1:26" ht="15.75" customHeight="1" x14ac:dyDescent="0.3">
      <c r="C46" s="60"/>
      <c r="D46" s="60"/>
      <c r="E46" s="60"/>
    </row>
    <row r="47" spans="1:26" ht="15.75" customHeight="1" x14ac:dyDescent="0.3">
      <c r="C47" s="60"/>
      <c r="D47" s="60"/>
      <c r="E47" s="60"/>
    </row>
    <row r="48" spans="1:26" ht="15.75" customHeight="1" x14ac:dyDescent="0.3">
      <c r="C48" s="60"/>
      <c r="D48" s="60"/>
      <c r="E48" s="60"/>
    </row>
    <row r="49" spans="3:5" ht="15.75" customHeight="1" x14ac:dyDescent="0.3">
      <c r="C49" s="60"/>
      <c r="D49" s="60"/>
      <c r="E49" s="60"/>
    </row>
    <row r="50" spans="3:5" ht="15.75" customHeight="1" x14ac:dyDescent="0.3">
      <c r="C50" s="60"/>
      <c r="D50" s="60"/>
      <c r="E50" s="60"/>
    </row>
    <row r="51" spans="3:5" ht="15.75" customHeight="1" x14ac:dyDescent="0.3">
      <c r="C51" s="60"/>
      <c r="D51" s="60"/>
      <c r="E51" s="60"/>
    </row>
    <row r="52" spans="3:5" ht="15.75" customHeight="1" x14ac:dyDescent="0.3">
      <c r="C52" s="60"/>
      <c r="D52" s="60"/>
      <c r="E52" s="60"/>
    </row>
    <row r="53" spans="3:5" ht="15.75" customHeight="1" x14ac:dyDescent="0.3">
      <c r="C53" s="60"/>
      <c r="D53" s="60"/>
      <c r="E53" s="60"/>
    </row>
    <row r="54" spans="3:5" ht="15.75" customHeight="1" x14ac:dyDescent="0.3">
      <c r="C54" s="60"/>
      <c r="D54" s="60"/>
      <c r="E54" s="60"/>
    </row>
    <row r="55" spans="3:5" ht="15.75" customHeight="1" x14ac:dyDescent="0.3">
      <c r="C55" s="60"/>
      <c r="D55" s="60"/>
      <c r="E55" s="60"/>
    </row>
    <row r="56" spans="3:5" ht="15.75" customHeight="1" x14ac:dyDescent="0.3">
      <c r="C56" s="60"/>
      <c r="D56" s="60"/>
      <c r="E56" s="60"/>
    </row>
    <row r="57" spans="3:5" ht="15.75" customHeight="1" x14ac:dyDescent="0.3">
      <c r="C57" s="60"/>
      <c r="D57" s="60"/>
      <c r="E57" s="60"/>
    </row>
    <row r="58" spans="3:5" ht="15.75" customHeight="1" x14ac:dyDescent="0.3">
      <c r="C58" s="60"/>
      <c r="D58" s="60"/>
      <c r="E58" s="60"/>
    </row>
    <row r="59" spans="3:5" ht="15.75" customHeight="1" x14ac:dyDescent="0.3">
      <c r="C59" s="60"/>
      <c r="D59" s="60"/>
      <c r="E59" s="60"/>
    </row>
    <row r="60" spans="3:5" ht="15.75" customHeight="1" x14ac:dyDescent="0.3">
      <c r="C60" s="60"/>
      <c r="D60" s="60"/>
      <c r="E60" s="60"/>
    </row>
    <row r="61" spans="3:5" ht="15.75" customHeight="1" x14ac:dyDescent="0.3">
      <c r="C61" s="60"/>
      <c r="D61" s="60"/>
      <c r="E61" s="60"/>
    </row>
    <row r="62" spans="3:5" ht="15.75" customHeight="1" x14ac:dyDescent="0.3">
      <c r="C62" s="60"/>
      <c r="D62" s="60"/>
      <c r="E62" s="60"/>
    </row>
    <row r="63" spans="3:5" ht="15.75" customHeight="1" x14ac:dyDescent="0.3">
      <c r="C63" s="60"/>
      <c r="D63" s="60"/>
      <c r="E63" s="60"/>
    </row>
    <row r="64" spans="3:5" ht="15.75" customHeight="1" x14ac:dyDescent="0.3">
      <c r="C64" s="60"/>
      <c r="D64" s="60"/>
      <c r="E64" s="60"/>
    </row>
    <row r="65" spans="3:5" ht="15.75" customHeight="1" x14ac:dyDescent="0.3">
      <c r="C65" s="60"/>
      <c r="D65" s="60"/>
      <c r="E65" s="60"/>
    </row>
    <row r="66" spans="3:5" ht="15.75" customHeight="1" x14ac:dyDescent="0.3">
      <c r="C66" s="60"/>
      <c r="D66" s="60"/>
      <c r="E66" s="60"/>
    </row>
    <row r="67" spans="3:5" ht="15.75" customHeight="1" x14ac:dyDescent="0.3">
      <c r="C67" s="60"/>
      <c r="D67" s="60"/>
      <c r="E67" s="60"/>
    </row>
    <row r="68" spans="3:5" ht="15.75" customHeight="1" x14ac:dyDescent="0.3">
      <c r="C68" s="60"/>
      <c r="D68" s="60"/>
      <c r="E68" s="60"/>
    </row>
    <row r="69" spans="3:5" ht="15.75" customHeight="1" x14ac:dyDescent="0.3">
      <c r="C69" s="60"/>
      <c r="D69" s="60"/>
      <c r="E69" s="60"/>
    </row>
    <row r="70" spans="3:5" ht="15.75" customHeight="1" x14ac:dyDescent="0.3">
      <c r="C70" s="60"/>
      <c r="D70" s="60"/>
      <c r="E70" s="60"/>
    </row>
    <row r="71" spans="3:5" ht="15.75" customHeight="1" x14ac:dyDescent="0.3">
      <c r="C71" s="60"/>
      <c r="D71" s="60"/>
      <c r="E71" s="60"/>
    </row>
    <row r="72" spans="3:5" ht="15.75" customHeight="1" x14ac:dyDescent="0.3">
      <c r="C72" s="60"/>
      <c r="D72" s="60"/>
      <c r="E72" s="60"/>
    </row>
    <row r="73" spans="3:5" ht="15.75" customHeight="1" x14ac:dyDescent="0.3">
      <c r="C73" s="60"/>
      <c r="D73" s="60"/>
      <c r="E73" s="60"/>
    </row>
    <row r="74" spans="3:5" ht="15.75" customHeight="1" x14ac:dyDescent="0.3">
      <c r="C74" s="60"/>
      <c r="D74" s="60"/>
      <c r="E74" s="60"/>
    </row>
    <row r="75" spans="3:5" ht="15.75" customHeight="1" x14ac:dyDescent="0.3">
      <c r="C75" s="60"/>
      <c r="D75" s="60"/>
      <c r="E75" s="60"/>
    </row>
    <row r="76" spans="3:5" ht="15.75" customHeight="1" x14ac:dyDescent="0.3">
      <c r="C76" s="60"/>
      <c r="D76" s="60"/>
      <c r="E76" s="60"/>
    </row>
    <row r="77" spans="3:5" ht="15.75" customHeight="1" x14ac:dyDescent="0.3">
      <c r="C77" s="60"/>
      <c r="D77" s="60"/>
      <c r="E77" s="60"/>
    </row>
    <row r="78" spans="3:5" ht="15.75" customHeight="1" x14ac:dyDescent="0.3">
      <c r="C78" s="60"/>
      <c r="D78" s="60"/>
      <c r="E78" s="60"/>
    </row>
    <row r="79" spans="3:5" ht="15.75" customHeight="1" x14ac:dyDescent="0.3">
      <c r="C79" s="60"/>
      <c r="D79" s="60"/>
      <c r="E79" s="60"/>
    </row>
    <row r="80" spans="3:5" ht="15.75" customHeight="1" x14ac:dyDescent="0.3">
      <c r="C80" s="60"/>
      <c r="D80" s="60"/>
      <c r="E80" s="60"/>
    </row>
    <row r="81" spans="3:5" ht="15.75" customHeight="1" x14ac:dyDescent="0.3">
      <c r="C81" s="60"/>
      <c r="D81" s="60"/>
      <c r="E81" s="60"/>
    </row>
    <row r="82" spans="3:5" ht="15.75" customHeight="1" x14ac:dyDescent="0.3">
      <c r="C82" s="60"/>
      <c r="D82" s="60"/>
      <c r="E82" s="60"/>
    </row>
    <row r="83" spans="3:5" ht="15.75" customHeight="1" x14ac:dyDescent="0.3">
      <c r="C83" s="60"/>
      <c r="D83" s="60"/>
      <c r="E83" s="60"/>
    </row>
    <row r="84" spans="3:5" ht="15.75" customHeight="1" x14ac:dyDescent="0.3">
      <c r="C84" s="60"/>
      <c r="D84" s="60"/>
      <c r="E84" s="60"/>
    </row>
    <row r="85" spans="3:5" ht="15.75" customHeight="1" x14ac:dyDescent="0.3">
      <c r="C85" s="60"/>
      <c r="D85" s="60"/>
      <c r="E85" s="60"/>
    </row>
    <row r="86" spans="3:5" ht="15.75" customHeight="1" x14ac:dyDescent="0.3">
      <c r="C86" s="60"/>
      <c r="D86" s="60"/>
      <c r="E86" s="60"/>
    </row>
    <row r="87" spans="3:5" ht="15.75" customHeight="1" x14ac:dyDescent="0.3">
      <c r="C87" s="60"/>
      <c r="D87" s="60"/>
      <c r="E87" s="60"/>
    </row>
    <row r="88" spans="3:5" ht="15.75" customHeight="1" x14ac:dyDescent="0.3">
      <c r="C88" s="60"/>
      <c r="D88" s="60"/>
      <c r="E88" s="60"/>
    </row>
    <row r="89" spans="3:5" ht="15.75" customHeight="1" x14ac:dyDescent="0.3">
      <c r="C89" s="60"/>
      <c r="D89" s="60"/>
      <c r="E89" s="60"/>
    </row>
    <row r="90" spans="3:5" ht="15.75" customHeight="1" x14ac:dyDescent="0.3">
      <c r="C90" s="60"/>
      <c r="D90" s="60"/>
      <c r="E90" s="60"/>
    </row>
    <row r="91" spans="3:5" ht="15.75" customHeight="1" x14ac:dyDescent="0.3">
      <c r="C91" s="60"/>
      <c r="D91" s="60"/>
      <c r="E91" s="60"/>
    </row>
    <row r="92" spans="3:5" ht="15.75" customHeight="1" x14ac:dyDescent="0.3">
      <c r="C92" s="60"/>
      <c r="D92" s="60"/>
      <c r="E92" s="60"/>
    </row>
    <row r="93" spans="3:5" ht="15.75" customHeight="1" x14ac:dyDescent="0.3">
      <c r="C93" s="60"/>
      <c r="D93" s="60"/>
      <c r="E93" s="60"/>
    </row>
    <row r="94" spans="3:5" ht="15.75" customHeight="1" x14ac:dyDescent="0.3">
      <c r="C94" s="60"/>
      <c r="D94" s="60"/>
      <c r="E94" s="60"/>
    </row>
    <row r="95" spans="3:5" ht="15.75" customHeight="1" x14ac:dyDescent="0.3">
      <c r="C95" s="60"/>
      <c r="D95" s="60"/>
      <c r="E95" s="60"/>
    </row>
    <row r="96" spans="3:5" ht="15.75" customHeight="1" x14ac:dyDescent="0.3">
      <c r="C96" s="60"/>
      <c r="D96" s="60"/>
      <c r="E96" s="60"/>
    </row>
    <row r="97" spans="3:5" ht="15.75" customHeight="1" x14ac:dyDescent="0.3">
      <c r="C97" s="60"/>
      <c r="D97" s="60"/>
      <c r="E97" s="60"/>
    </row>
    <row r="98" spans="3:5" ht="15.75" customHeight="1" x14ac:dyDescent="0.3">
      <c r="C98" s="60"/>
      <c r="D98" s="60"/>
      <c r="E98" s="60"/>
    </row>
    <row r="99" spans="3:5" ht="15.75" customHeight="1" x14ac:dyDescent="0.3">
      <c r="C99" s="60"/>
      <c r="D99" s="60"/>
      <c r="E99" s="60"/>
    </row>
    <row r="100" spans="3:5" ht="15.75" customHeight="1" x14ac:dyDescent="0.3">
      <c r="C100" s="60"/>
      <c r="D100" s="60"/>
      <c r="E100" s="60"/>
    </row>
    <row r="101" spans="3:5" ht="15.75" customHeight="1" x14ac:dyDescent="0.3">
      <c r="C101" s="60"/>
      <c r="D101" s="60"/>
      <c r="E101" s="60"/>
    </row>
    <row r="102" spans="3:5" ht="15.75" customHeight="1" x14ac:dyDescent="0.3">
      <c r="C102" s="60"/>
      <c r="D102" s="60"/>
      <c r="E102" s="60"/>
    </row>
    <row r="103" spans="3:5" ht="15.75" customHeight="1" x14ac:dyDescent="0.3">
      <c r="C103" s="60"/>
      <c r="D103" s="60"/>
      <c r="E103" s="60"/>
    </row>
    <row r="104" spans="3:5" ht="15.75" customHeight="1" x14ac:dyDescent="0.3">
      <c r="C104" s="60"/>
      <c r="D104" s="60"/>
      <c r="E104" s="60"/>
    </row>
    <row r="105" spans="3:5" ht="15.75" customHeight="1" x14ac:dyDescent="0.3">
      <c r="C105" s="60"/>
      <c r="D105" s="60"/>
      <c r="E105" s="60"/>
    </row>
    <row r="106" spans="3:5" ht="15.75" customHeight="1" x14ac:dyDescent="0.3">
      <c r="C106" s="60"/>
      <c r="D106" s="60"/>
      <c r="E106" s="60"/>
    </row>
    <row r="107" spans="3:5" ht="15.75" customHeight="1" x14ac:dyDescent="0.3">
      <c r="C107" s="60"/>
      <c r="D107" s="60"/>
      <c r="E107" s="60"/>
    </row>
    <row r="108" spans="3:5" ht="15.75" customHeight="1" x14ac:dyDescent="0.3">
      <c r="C108" s="60"/>
      <c r="D108" s="60"/>
      <c r="E108" s="60"/>
    </row>
    <row r="109" spans="3:5" ht="15.75" customHeight="1" x14ac:dyDescent="0.3">
      <c r="C109" s="60"/>
      <c r="D109" s="60"/>
      <c r="E109" s="60"/>
    </row>
    <row r="110" spans="3:5" ht="15.75" customHeight="1" x14ac:dyDescent="0.3">
      <c r="C110" s="60"/>
      <c r="D110" s="60"/>
      <c r="E110" s="60"/>
    </row>
    <row r="111" spans="3:5" ht="15.75" customHeight="1" x14ac:dyDescent="0.3">
      <c r="C111" s="60"/>
      <c r="D111" s="60"/>
      <c r="E111" s="60"/>
    </row>
    <row r="112" spans="3:5" ht="15.75" customHeight="1" x14ac:dyDescent="0.3">
      <c r="C112" s="60"/>
      <c r="D112" s="60"/>
      <c r="E112" s="60"/>
    </row>
    <row r="113" spans="3:5" ht="15.75" customHeight="1" x14ac:dyDescent="0.3">
      <c r="C113" s="60"/>
      <c r="D113" s="60"/>
      <c r="E113" s="60"/>
    </row>
    <row r="114" spans="3:5" ht="15.75" customHeight="1" x14ac:dyDescent="0.3">
      <c r="C114" s="60"/>
      <c r="D114" s="60"/>
      <c r="E114" s="60"/>
    </row>
    <row r="115" spans="3:5" ht="15.75" customHeight="1" x14ac:dyDescent="0.3">
      <c r="C115" s="60"/>
      <c r="D115" s="60"/>
      <c r="E115" s="60"/>
    </row>
    <row r="116" spans="3:5" ht="15.75" customHeight="1" x14ac:dyDescent="0.3">
      <c r="C116" s="60"/>
      <c r="D116" s="60"/>
      <c r="E116" s="60"/>
    </row>
    <row r="117" spans="3:5" ht="15.75" customHeight="1" x14ac:dyDescent="0.3">
      <c r="C117" s="60"/>
      <c r="D117" s="60"/>
      <c r="E117" s="60"/>
    </row>
    <row r="118" spans="3:5" ht="15.75" customHeight="1" x14ac:dyDescent="0.3">
      <c r="C118" s="60"/>
      <c r="D118" s="60"/>
      <c r="E118" s="60"/>
    </row>
    <row r="119" spans="3:5" ht="15.75" customHeight="1" x14ac:dyDescent="0.3">
      <c r="C119" s="60"/>
      <c r="D119" s="60"/>
      <c r="E119" s="60"/>
    </row>
    <row r="120" spans="3:5" ht="15.75" customHeight="1" x14ac:dyDescent="0.3">
      <c r="C120" s="60"/>
      <c r="D120" s="60"/>
      <c r="E120" s="60"/>
    </row>
    <row r="121" spans="3:5" ht="15.75" customHeight="1" x14ac:dyDescent="0.3">
      <c r="C121" s="60"/>
      <c r="D121" s="60"/>
      <c r="E121" s="60"/>
    </row>
    <row r="122" spans="3:5" ht="15.75" customHeight="1" x14ac:dyDescent="0.3">
      <c r="C122" s="60"/>
      <c r="D122" s="60"/>
      <c r="E122" s="60"/>
    </row>
    <row r="123" spans="3:5" ht="15.75" customHeight="1" x14ac:dyDescent="0.3">
      <c r="C123" s="60"/>
      <c r="D123" s="60"/>
      <c r="E123" s="60"/>
    </row>
    <row r="124" spans="3:5" ht="15.75" customHeight="1" x14ac:dyDescent="0.3">
      <c r="C124" s="60"/>
      <c r="D124" s="60"/>
      <c r="E124" s="60"/>
    </row>
    <row r="125" spans="3:5" ht="15.75" customHeight="1" x14ac:dyDescent="0.3">
      <c r="C125" s="60"/>
      <c r="D125" s="60"/>
      <c r="E125" s="60"/>
    </row>
    <row r="126" spans="3:5" ht="15.75" customHeight="1" x14ac:dyDescent="0.3">
      <c r="C126" s="60"/>
      <c r="D126" s="60"/>
      <c r="E126" s="60"/>
    </row>
    <row r="127" spans="3:5" ht="15.75" customHeight="1" x14ac:dyDescent="0.3">
      <c r="C127" s="60"/>
      <c r="D127" s="60"/>
      <c r="E127" s="60"/>
    </row>
    <row r="128" spans="3:5" ht="15.75" customHeight="1" x14ac:dyDescent="0.3">
      <c r="C128" s="60"/>
      <c r="D128" s="60"/>
      <c r="E128" s="60"/>
    </row>
    <row r="129" spans="3:5" ht="15.75" customHeight="1" x14ac:dyDescent="0.3">
      <c r="C129" s="60"/>
      <c r="D129" s="60"/>
      <c r="E129" s="60"/>
    </row>
    <row r="130" spans="3:5" ht="15.75" customHeight="1" x14ac:dyDescent="0.3">
      <c r="C130" s="60"/>
      <c r="D130" s="60"/>
      <c r="E130" s="60"/>
    </row>
    <row r="131" spans="3:5" ht="15.75" customHeight="1" x14ac:dyDescent="0.3">
      <c r="C131" s="60"/>
      <c r="D131" s="60"/>
      <c r="E131" s="60"/>
    </row>
    <row r="132" spans="3:5" ht="15.75" customHeight="1" x14ac:dyDescent="0.3">
      <c r="C132" s="60"/>
      <c r="D132" s="60"/>
      <c r="E132" s="60"/>
    </row>
    <row r="133" spans="3:5" ht="15.75" customHeight="1" x14ac:dyDescent="0.3">
      <c r="C133" s="60"/>
      <c r="D133" s="60"/>
      <c r="E133" s="60"/>
    </row>
    <row r="134" spans="3:5" ht="15.75" customHeight="1" x14ac:dyDescent="0.3">
      <c r="C134" s="60"/>
      <c r="D134" s="60"/>
      <c r="E134" s="60"/>
    </row>
    <row r="135" spans="3:5" ht="15.75" customHeight="1" x14ac:dyDescent="0.3">
      <c r="C135" s="60"/>
      <c r="D135" s="60"/>
      <c r="E135" s="60"/>
    </row>
    <row r="136" spans="3:5" ht="15.75" customHeight="1" x14ac:dyDescent="0.3">
      <c r="C136" s="60"/>
      <c r="D136" s="60"/>
      <c r="E136" s="60"/>
    </row>
    <row r="137" spans="3:5" ht="15.75" customHeight="1" x14ac:dyDescent="0.3">
      <c r="C137" s="60"/>
      <c r="D137" s="60"/>
      <c r="E137" s="60"/>
    </row>
    <row r="138" spans="3:5" ht="15.75" customHeight="1" x14ac:dyDescent="0.3">
      <c r="C138" s="60"/>
      <c r="D138" s="60"/>
      <c r="E138" s="60"/>
    </row>
    <row r="139" spans="3:5" ht="15.75" customHeight="1" x14ac:dyDescent="0.3">
      <c r="C139" s="60"/>
      <c r="D139" s="60"/>
      <c r="E139" s="60"/>
    </row>
    <row r="140" spans="3:5" ht="15.75" customHeight="1" x14ac:dyDescent="0.3">
      <c r="C140" s="60"/>
      <c r="D140" s="60"/>
      <c r="E140" s="60"/>
    </row>
    <row r="141" spans="3:5" ht="15.75" customHeight="1" x14ac:dyDescent="0.3">
      <c r="C141" s="60"/>
      <c r="D141" s="60"/>
      <c r="E141" s="60"/>
    </row>
    <row r="142" spans="3:5" ht="15.75" customHeight="1" x14ac:dyDescent="0.3">
      <c r="C142" s="60"/>
      <c r="D142" s="60"/>
      <c r="E142" s="60"/>
    </row>
    <row r="143" spans="3:5" ht="15.75" customHeight="1" x14ac:dyDescent="0.3">
      <c r="C143" s="60"/>
      <c r="D143" s="60"/>
      <c r="E143" s="60"/>
    </row>
    <row r="144" spans="3:5" ht="15.75" customHeight="1" x14ac:dyDescent="0.3">
      <c r="C144" s="60"/>
      <c r="D144" s="60"/>
      <c r="E144" s="60"/>
    </row>
    <row r="145" spans="3:5" ht="15.75" customHeight="1" x14ac:dyDescent="0.3">
      <c r="C145" s="60"/>
      <c r="D145" s="60"/>
      <c r="E145" s="60"/>
    </row>
    <row r="146" spans="3:5" ht="15.75" customHeight="1" x14ac:dyDescent="0.3">
      <c r="C146" s="60"/>
      <c r="D146" s="60"/>
      <c r="E146" s="60"/>
    </row>
    <row r="147" spans="3:5" ht="15.75" customHeight="1" x14ac:dyDescent="0.3">
      <c r="C147" s="60"/>
      <c r="D147" s="60"/>
      <c r="E147" s="60"/>
    </row>
    <row r="148" spans="3:5" ht="15.75" customHeight="1" x14ac:dyDescent="0.3">
      <c r="C148" s="60"/>
      <c r="D148" s="60"/>
      <c r="E148" s="60"/>
    </row>
    <row r="149" spans="3:5" ht="15.75" customHeight="1" x14ac:dyDescent="0.3">
      <c r="C149" s="60"/>
      <c r="D149" s="60"/>
      <c r="E149" s="60"/>
    </row>
    <row r="150" spans="3:5" ht="15.75" customHeight="1" x14ac:dyDescent="0.3">
      <c r="C150" s="60"/>
      <c r="D150" s="60"/>
      <c r="E150" s="60"/>
    </row>
    <row r="151" spans="3:5" ht="15.75" customHeight="1" x14ac:dyDescent="0.3">
      <c r="C151" s="60"/>
      <c r="D151" s="60"/>
      <c r="E151" s="60"/>
    </row>
    <row r="152" spans="3:5" ht="15.75" customHeight="1" x14ac:dyDescent="0.3">
      <c r="C152" s="60"/>
      <c r="D152" s="60"/>
      <c r="E152" s="60"/>
    </row>
    <row r="153" spans="3:5" ht="15.75" customHeight="1" x14ac:dyDescent="0.3">
      <c r="C153" s="60"/>
      <c r="D153" s="60"/>
      <c r="E153" s="60"/>
    </row>
    <row r="154" spans="3:5" ht="15.75" customHeight="1" x14ac:dyDescent="0.3">
      <c r="C154" s="60"/>
      <c r="D154" s="60"/>
      <c r="E154" s="60"/>
    </row>
    <row r="155" spans="3:5" ht="15.75" customHeight="1" x14ac:dyDescent="0.3">
      <c r="C155" s="60"/>
      <c r="D155" s="60"/>
      <c r="E155" s="60"/>
    </row>
    <row r="156" spans="3:5" ht="15.75" customHeight="1" x14ac:dyDescent="0.3">
      <c r="C156" s="60"/>
      <c r="D156" s="60"/>
      <c r="E156" s="60"/>
    </row>
    <row r="157" spans="3:5" ht="15.75" customHeight="1" x14ac:dyDescent="0.3">
      <c r="C157" s="60"/>
      <c r="D157" s="60"/>
      <c r="E157" s="60"/>
    </row>
    <row r="158" spans="3:5" ht="15.75" customHeight="1" x14ac:dyDescent="0.3">
      <c r="C158" s="60"/>
      <c r="D158" s="60"/>
      <c r="E158" s="60"/>
    </row>
    <row r="159" spans="3:5" ht="15.75" customHeight="1" x14ac:dyDescent="0.3">
      <c r="C159" s="60"/>
      <c r="D159" s="60"/>
      <c r="E159" s="60"/>
    </row>
    <row r="160" spans="3:5" ht="15.75" customHeight="1" x14ac:dyDescent="0.3">
      <c r="C160" s="60"/>
      <c r="D160" s="60"/>
      <c r="E160" s="60"/>
    </row>
    <row r="161" spans="3:5" ht="15.75" customHeight="1" x14ac:dyDescent="0.3">
      <c r="C161" s="60"/>
      <c r="D161" s="60"/>
      <c r="E161" s="60"/>
    </row>
    <row r="162" spans="3:5" ht="15.75" customHeight="1" x14ac:dyDescent="0.3">
      <c r="C162" s="60"/>
      <c r="D162" s="60"/>
      <c r="E162" s="60"/>
    </row>
    <row r="163" spans="3:5" ht="15.75" customHeight="1" x14ac:dyDescent="0.3">
      <c r="C163" s="60"/>
      <c r="D163" s="60"/>
      <c r="E163" s="60"/>
    </row>
    <row r="164" spans="3:5" ht="15.75" customHeight="1" x14ac:dyDescent="0.3">
      <c r="C164" s="60"/>
      <c r="D164" s="60"/>
      <c r="E164" s="60"/>
    </row>
    <row r="165" spans="3:5" ht="15.75" customHeight="1" x14ac:dyDescent="0.3">
      <c r="C165" s="60"/>
      <c r="D165" s="60"/>
      <c r="E165" s="60"/>
    </row>
    <row r="166" spans="3:5" ht="15.75" customHeight="1" x14ac:dyDescent="0.3">
      <c r="C166" s="60"/>
      <c r="D166" s="60"/>
      <c r="E166" s="60"/>
    </row>
    <row r="167" spans="3:5" ht="15.75" customHeight="1" x14ac:dyDescent="0.3">
      <c r="C167" s="60"/>
      <c r="D167" s="60"/>
      <c r="E167" s="60"/>
    </row>
    <row r="168" spans="3:5" ht="15.75" customHeight="1" x14ac:dyDescent="0.3">
      <c r="C168" s="60"/>
      <c r="D168" s="60"/>
      <c r="E168" s="60"/>
    </row>
    <row r="169" spans="3:5" ht="15.75" customHeight="1" x14ac:dyDescent="0.3">
      <c r="C169" s="60"/>
      <c r="D169" s="60"/>
      <c r="E169" s="60"/>
    </row>
    <row r="170" spans="3:5" ht="15.75" customHeight="1" x14ac:dyDescent="0.3">
      <c r="C170" s="60"/>
      <c r="D170" s="60"/>
      <c r="E170" s="60"/>
    </row>
    <row r="171" spans="3:5" ht="15.75" customHeight="1" x14ac:dyDescent="0.3">
      <c r="C171" s="60"/>
      <c r="D171" s="60"/>
      <c r="E171" s="60"/>
    </row>
    <row r="172" spans="3:5" ht="15.75" customHeight="1" x14ac:dyDescent="0.3">
      <c r="C172" s="60"/>
      <c r="D172" s="60"/>
      <c r="E172" s="60"/>
    </row>
    <row r="173" spans="3:5" ht="15.75" customHeight="1" x14ac:dyDescent="0.3">
      <c r="C173" s="60"/>
      <c r="D173" s="60"/>
      <c r="E173" s="60"/>
    </row>
    <row r="174" spans="3:5" ht="15.75" customHeight="1" x14ac:dyDescent="0.3">
      <c r="C174" s="60"/>
      <c r="D174" s="60"/>
      <c r="E174" s="60"/>
    </row>
    <row r="175" spans="3:5" ht="15.75" customHeight="1" x14ac:dyDescent="0.3">
      <c r="C175" s="60"/>
      <c r="D175" s="60"/>
      <c r="E175" s="60"/>
    </row>
    <row r="176" spans="3:5" ht="15.75" customHeight="1" x14ac:dyDescent="0.3">
      <c r="C176" s="60"/>
      <c r="D176" s="60"/>
      <c r="E176" s="60"/>
    </row>
    <row r="177" spans="3:5" ht="15.75" customHeight="1" x14ac:dyDescent="0.3">
      <c r="C177" s="60"/>
      <c r="D177" s="60"/>
      <c r="E177" s="60"/>
    </row>
    <row r="178" spans="3:5" ht="15.75" customHeight="1" x14ac:dyDescent="0.3">
      <c r="C178" s="60"/>
      <c r="D178" s="60"/>
      <c r="E178" s="60"/>
    </row>
    <row r="179" spans="3:5" ht="15.75" customHeight="1" x14ac:dyDescent="0.3">
      <c r="C179" s="60"/>
      <c r="D179" s="60"/>
      <c r="E179" s="60"/>
    </row>
    <row r="180" spans="3:5" ht="15.75" customHeight="1" x14ac:dyDescent="0.3">
      <c r="C180" s="60"/>
      <c r="D180" s="60"/>
      <c r="E180" s="60"/>
    </row>
    <row r="181" spans="3:5" ht="15.75" customHeight="1" x14ac:dyDescent="0.3">
      <c r="C181" s="60"/>
      <c r="D181" s="60"/>
      <c r="E181" s="60"/>
    </row>
    <row r="182" spans="3:5" ht="15.75" customHeight="1" x14ac:dyDescent="0.3">
      <c r="C182" s="60"/>
      <c r="D182" s="60"/>
      <c r="E182" s="60"/>
    </row>
    <row r="183" spans="3:5" ht="15.75" customHeight="1" x14ac:dyDescent="0.3">
      <c r="C183" s="60"/>
      <c r="D183" s="60"/>
      <c r="E183" s="60"/>
    </row>
    <row r="184" spans="3:5" ht="15.75" customHeight="1" x14ac:dyDescent="0.3">
      <c r="C184" s="60"/>
      <c r="D184" s="60"/>
      <c r="E184" s="60"/>
    </row>
    <row r="185" spans="3:5" ht="15.75" customHeight="1" x14ac:dyDescent="0.3">
      <c r="C185" s="60"/>
      <c r="D185" s="60"/>
      <c r="E185" s="60"/>
    </row>
    <row r="186" spans="3:5" ht="15.75" customHeight="1" x14ac:dyDescent="0.3">
      <c r="C186" s="60"/>
      <c r="D186" s="60"/>
      <c r="E186" s="60"/>
    </row>
    <row r="187" spans="3:5" ht="15.75" customHeight="1" x14ac:dyDescent="0.3">
      <c r="C187" s="60"/>
      <c r="D187" s="60"/>
      <c r="E187" s="60"/>
    </row>
    <row r="188" spans="3:5" ht="15.75" customHeight="1" x14ac:dyDescent="0.3">
      <c r="C188" s="60"/>
      <c r="D188" s="60"/>
      <c r="E188" s="60"/>
    </row>
    <row r="189" spans="3:5" ht="15.75" customHeight="1" x14ac:dyDescent="0.3">
      <c r="C189" s="60"/>
      <c r="D189" s="60"/>
      <c r="E189" s="60"/>
    </row>
    <row r="190" spans="3:5" ht="15.75" customHeight="1" x14ac:dyDescent="0.3">
      <c r="C190" s="60"/>
      <c r="D190" s="60"/>
      <c r="E190" s="60"/>
    </row>
    <row r="191" spans="3:5" ht="15.75" customHeight="1" x14ac:dyDescent="0.3">
      <c r="C191" s="60"/>
      <c r="D191" s="60"/>
      <c r="E191" s="60"/>
    </row>
    <row r="192" spans="3:5" ht="15.75" customHeight="1" x14ac:dyDescent="0.3">
      <c r="C192" s="60"/>
      <c r="D192" s="60"/>
      <c r="E192" s="60"/>
    </row>
    <row r="193" spans="3:5" ht="15.75" customHeight="1" x14ac:dyDescent="0.3">
      <c r="C193" s="60"/>
      <c r="D193" s="60"/>
      <c r="E193" s="60"/>
    </row>
    <row r="194" spans="3:5" ht="15.75" customHeight="1" x14ac:dyDescent="0.3">
      <c r="C194" s="60"/>
      <c r="D194" s="60"/>
      <c r="E194" s="60"/>
    </row>
    <row r="195" spans="3:5" ht="15.75" customHeight="1" x14ac:dyDescent="0.3">
      <c r="C195" s="60"/>
      <c r="D195" s="60"/>
      <c r="E195" s="60"/>
    </row>
    <row r="196" spans="3:5" ht="15.75" customHeight="1" x14ac:dyDescent="0.3">
      <c r="C196" s="60"/>
      <c r="D196" s="60"/>
      <c r="E196" s="60"/>
    </row>
    <row r="197" spans="3:5" ht="15.75" customHeight="1" x14ac:dyDescent="0.3">
      <c r="C197" s="60"/>
      <c r="D197" s="60"/>
      <c r="E197" s="60"/>
    </row>
    <row r="198" spans="3:5" ht="15.75" customHeight="1" x14ac:dyDescent="0.3">
      <c r="C198" s="60"/>
      <c r="D198" s="60"/>
      <c r="E198" s="60"/>
    </row>
    <row r="199" spans="3:5" ht="15.75" customHeight="1" x14ac:dyDescent="0.3">
      <c r="C199" s="60"/>
      <c r="D199" s="60"/>
      <c r="E199" s="60"/>
    </row>
    <row r="200" spans="3:5" ht="15.75" customHeight="1" x14ac:dyDescent="0.3">
      <c r="C200" s="60"/>
      <c r="D200" s="60"/>
      <c r="E200" s="60"/>
    </row>
    <row r="201" spans="3:5" ht="15.75" customHeight="1" x14ac:dyDescent="0.3">
      <c r="C201" s="60"/>
      <c r="D201" s="60"/>
      <c r="E201" s="60"/>
    </row>
    <row r="202" spans="3:5" ht="15.75" customHeight="1" x14ac:dyDescent="0.3">
      <c r="C202" s="60"/>
      <c r="D202" s="60"/>
      <c r="E202" s="60"/>
    </row>
    <row r="203" spans="3:5" ht="15.75" customHeight="1" x14ac:dyDescent="0.3">
      <c r="C203" s="60"/>
      <c r="D203" s="60"/>
      <c r="E203" s="60"/>
    </row>
    <row r="204" spans="3:5" ht="15.75" customHeight="1" x14ac:dyDescent="0.3">
      <c r="C204" s="60"/>
      <c r="D204" s="60"/>
      <c r="E204" s="60"/>
    </row>
    <row r="205" spans="3:5" ht="15.75" customHeight="1" x14ac:dyDescent="0.3">
      <c r="C205" s="60"/>
      <c r="D205" s="60"/>
      <c r="E205" s="60"/>
    </row>
    <row r="206" spans="3:5" ht="15.75" customHeight="1" x14ac:dyDescent="0.3">
      <c r="C206" s="60"/>
      <c r="D206" s="60"/>
      <c r="E206" s="60"/>
    </row>
    <row r="207" spans="3:5" ht="15.75" customHeight="1" x14ac:dyDescent="0.3">
      <c r="C207" s="60"/>
      <c r="D207" s="60"/>
      <c r="E207" s="60"/>
    </row>
    <row r="208" spans="3:5" ht="15.75" customHeight="1" x14ac:dyDescent="0.3">
      <c r="C208" s="60"/>
      <c r="D208" s="60"/>
      <c r="E208" s="60"/>
    </row>
    <row r="209" spans="3:5" ht="15.75" customHeight="1" x14ac:dyDescent="0.3">
      <c r="C209" s="60"/>
      <c r="D209" s="60"/>
      <c r="E209" s="60"/>
    </row>
    <row r="210" spans="3:5" ht="15.75" customHeight="1" x14ac:dyDescent="0.3">
      <c r="C210" s="60"/>
      <c r="D210" s="60"/>
      <c r="E210" s="60"/>
    </row>
    <row r="211" spans="3:5" ht="15.75" customHeight="1" x14ac:dyDescent="0.3">
      <c r="C211" s="60"/>
      <c r="D211" s="60"/>
      <c r="E211" s="60"/>
    </row>
    <row r="212" spans="3:5" ht="15.75" customHeight="1" x14ac:dyDescent="0.3">
      <c r="C212" s="60"/>
      <c r="D212" s="60"/>
      <c r="E212" s="60"/>
    </row>
    <row r="213" spans="3:5" ht="15.75" customHeight="1" x14ac:dyDescent="0.3">
      <c r="C213" s="60"/>
      <c r="D213" s="60"/>
      <c r="E213" s="60"/>
    </row>
    <row r="214" spans="3:5" ht="15.75" customHeight="1" x14ac:dyDescent="0.3">
      <c r="C214" s="60"/>
      <c r="D214" s="60"/>
      <c r="E214" s="60"/>
    </row>
    <row r="215" spans="3:5" ht="15.75" customHeight="1" x14ac:dyDescent="0.3">
      <c r="C215" s="60"/>
      <c r="D215" s="60"/>
      <c r="E215" s="60"/>
    </row>
    <row r="216" spans="3:5" ht="15.75" customHeight="1" x14ac:dyDescent="0.3">
      <c r="C216" s="60"/>
      <c r="D216" s="60"/>
      <c r="E216" s="60"/>
    </row>
    <row r="217" spans="3:5" ht="15.75" customHeight="1" x14ac:dyDescent="0.3">
      <c r="C217" s="60"/>
      <c r="D217" s="60"/>
      <c r="E217" s="60"/>
    </row>
    <row r="218" spans="3:5" ht="15.75" customHeight="1" x14ac:dyDescent="0.3">
      <c r="C218" s="60"/>
      <c r="D218" s="60"/>
      <c r="E218" s="60"/>
    </row>
    <row r="219" spans="3:5" ht="15.75" customHeight="1" x14ac:dyDescent="0.3">
      <c r="C219" s="60"/>
      <c r="D219" s="60"/>
      <c r="E219" s="60"/>
    </row>
    <row r="220" spans="3:5" ht="15.75" customHeight="1" x14ac:dyDescent="0.3">
      <c r="C220" s="60"/>
      <c r="D220" s="60"/>
      <c r="E220" s="60"/>
    </row>
    <row r="221" spans="3:5" ht="15.75" customHeight="1" x14ac:dyDescent="0.3">
      <c r="C221" s="60"/>
      <c r="D221" s="60"/>
      <c r="E221" s="60"/>
    </row>
    <row r="222" spans="3:5" ht="15.75" customHeight="1" x14ac:dyDescent="0.3">
      <c r="C222" s="60"/>
      <c r="D222" s="60"/>
      <c r="E222" s="60"/>
    </row>
    <row r="223" spans="3:5" ht="15.75" customHeight="1" x14ac:dyDescent="0.3">
      <c r="C223" s="60"/>
      <c r="D223" s="60"/>
      <c r="E223" s="60"/>
    </row>
    <row r="224" spans="3:5" ht="15.75" customHeight="1" x14ac:dyDescent="0.3">
      <c r="C224" s="60"/>
      <c r="D224" s="60"/>
      <c r="E224" s="60"/>
    </row>
    <row r="225" spans="3:5" ht="15.75" customHeight="1" x14ac:dyDescent="0.3">
      <c r="C225" s="60"/>
      <c r="D225" s="60"/>
      <c r="E225" s="60"/>
    </row>
    <row r="226" spans="3:5" ht="15.75" customHeight="1" x14ac:dyDescent="0.3">
      <c r="C226" s="60"/>
      <c r="D226" s="60"/>
      <c r="E226" s="60"/>
    </row>
    <row r="227" spans="3:5" ht="15.75" customHeight="1" x14ac:dyDescent="0.3">
      <c r="C227" s="60"/>
      <c r="D227" s="60"/>
      <c r="E227" s="60"/>
    </row>
    <row r="228" spans="3:5" ht="15.75" customHeight="1" x14ac:dyDescent="0.3">
      <c r="C228" s="60"/>
      <c r="D228" s="60"/>
      <c r="E228" s="60"/>
    </row>
    <row r="229" spans="3:5" ht="15.75" customHeight="1" x14ac:dyDescent="0.3">
      <c r="C229" s="60"/>
      <c r="D229" s="60"/>
      <c r="E229" s="60"/>
    </row>
    <row r="230" spans="3:5" ht="15.75" customHeight="1" x14ac:dyDescent="0.3">
      <c r="C230" s="60"/>
      <c r="D230" s="60"/>
      <c r="E230" s="60"/>
    </row>
    <row r="231" spans="3:5" ht="15.75" customHeight="1" x14ac:dyDescent="0.3">
      <c r="C231" s="60"/>
      <c r="D231" s="60"/>
      <c r="E231" s="60"/>
    </row>
    <row r="232" spans="3:5" ht="15.75" customHeight="1" x14ac:dyDescent="0.3">
      <c r="C232" s="60"/>
      <c r="D232" s="60"/>
      <c r="E232" s="60"/>
    </row>
    <row r="233" spans="3:5" ht="15.75" customHeight="1" x14ac:dyDescent="0.3">
      <c r="C233" s="60"/>
      <c r="D233" s="60"/>
      <c r="E233" s="60"/>
    </row>
    <row r="234" spans="3:5" ht="15.75" customHeight="1" x14ac:dyDescent="0.3">
      <c r="C234" s="60"/>
      <c r="D234" s="60"/>
      <c r="E234" s="60"/>
    </row>
    <row r="235" spans="3:5" ht="15.75" customHeight="1" x14ac:dyDescent="0.3">
      <c r="C235" s="60"/>
      <c r="D235" s="60"/>
      <c r="E235" s="60"/>
    </row>
    <row r="236" spans="3:5" ht="15.75" customHeight="1" x14ac:dyDescent="0.3">
      <c r="C236" s="60"/>
      <c r="D236" s="60"/>
      <c r="E236" s="60"/>
    </row>
    <row r="237" spans="3:5" ht="15.75" customHeight="1" x14ac:dyDescent="0.3">
      <c r="C237" s="60"/>
      <c r="D237" s="60"/>
      <c r="E237" s="60"/>
    </row>
    <row r="238" spans="3:5" ht="15.75" customHeight="1" x14ac:dyDescent="0.3">
      <c r="C238" s="60"/>
      <c r="D238" s="60"/>
      <c r="E238" s="60"/>
    </row>
    <row r="239" spans="3:5" ht="15.75" customHeight="1" x14ac:dyDescent="0.3">
      <c r="C239" s="60"/>
      <c r="D239" s="60"/>
      <c r="E239" s="60"/>
    </row>
    <row r="240" spans="3:5" ht="15.75" customHeight="1" x14ac:dyDescent="0.3">
      <c r="C240" s="60"/>
      <c r="D240" s="60"/>
      <c r="E240" s="60"/>
    </row>
    <row r="241" spans="3:5" ht="15.75" customHeight="1" x14ac:dyDescent="0.3">
      <c r="C241" s="60"/>
      <c r="D241" s="60"/>
      <c r="E241" s="60"/>
    </row>
    <row r="242" spans="3:5" ht="15.75" customHeight="1" x14ac:dyDescent="0.3">
      <c r="C242" s="60"/>
      <c r="D242" s="60"/>
      <c r="E242" s="60"/>
    </row>
    <row r="243" spans="3:5" ht="15.75" customHeight="1" x14ac:dyDescent="0.3">
      <c r="C243" s="60"/>
      <c r="D243" s="60"/>
      <c r="E243" s="60"/>
    </row>
    <row r="244" spans="3:5" ht="15.75" customHeight="1" x14ac:dyDescent="0.3">
      <c r="C244" s="60"/>
      <c r="D244" s="60"/>
      <c r="E244" s="60"/>
    </row>
    <row r="245" spans="3:5" ht="15.75" customHeight="1" x14ac:dyDescent="0.3">
      <c r="C245" s="60"/>
      <c r="D245" s="60"/>
      <c r="E245" s="60"/>
    </row>
    <row r="246" spans="3:5" ht="15.75" customHeight="1" x14ac:dyDescent="0.3">
      <c r="C246" s="60"/>
      <c r="D246" s="60"/>
      <c r="E246" s="60"/>
    </row>
    <row r="247" spans="3:5" ht="15.75" customHeight="1" x14ac:dyDescent="0.3">
      <c r="C247" s="60"/>
      <c r="D247" s="60"/>
      <c r="E247" s="60"/>
    </row>
    <row r="248" spans="3:5" ht="15.75" customHeight="1" x14ac:dyDescent="0.3">
      <c r="C248" s="60"/>
      <c r="D248" s="60"/>
      <c r="E248" s="60"/>
    </row>
    <row r="249" spans="3:5" ht="15.75" customHeight="1" x14ac:dyDescent="0.3">
      <c r="C249" s="60"/>
      <c r="D249" s="60"/>
      <c r="E249" s="60"/>
    </row>
    <row r="250" spans="3:5" ht="15.75" customHeight="1" x14ac:dyDescent="0.3">
      <c r="C250" s="60"/>
      <c r="D250" s="60"/>
      <c r="E250" s="60"/>
    </row>
    <row r="251" spans="3:5" ht="15.75" customHeight="1" x14ac:dyDescent="0.3">
      <c r="C251" s="60"/>
      <c r="D251" s="60"/>
      <c r="E251" s="60"/>
    </row>
    <row r="252" spans="3:5" ht="15.75" customHeight="1" x14ac:dyDescent="0.3">
      <c r="C252" s="60"/>
      <c r="D252" s="60"/>
      <c r="E252" s="60"/>
    </row>
    <row r="253" spans="3:5" ht="15.75" customHeight="1" x14ac:dyDescent="0.3">
      <c r="C253" s="60"/>
      <c r="D253" s="60"/>
      <c r="E253" s="60"/>
    </row>
    <row r="254" spans="3:5" ht="15.75" customHeight="1" x14ac:dyDescent="0.3">
      <c r="C254" s="60"/>
      <c r="D254" s="60"/>
      <c r="E254" s="60"/>
    </row>
    <row r="255" spans="3:5" ht="15.75" customHeight="1" x14ac:dyDescent="0.3">
      <c r="C255" s="60"/>
      <c r="D255" s="60"/>
      <c r="E255" s="60"/>
    </row>
    <row r="256" spans="3:5" ht="15.75" customHeight="1" x14ac:dyDescent="0.3">
      <c r="C256" s="60"/>
      <c r="D256" s="60"/>
      <c r="E256" s="60"/>
    </row>
    <row r="257" spans="3:5" ht="15.75" customHeight="1" x14ac:dyDescent="0.3">
      <c r="C257" s="60"/>
      <c r="D257" s="60"/>
      <c r="E257" s="60"/>
    </row>
    <row r="258" spans="3:5" ht="15.75" customHeight="1" x14ac:dyDescent="0.3">
      <c r="C258" s="60"/>
      <c r="D258" s="60"/>
      <c r="E258" s="60"/>
    </row>
    <row r="259" spans="3:5" ht="15.75" customHeight="1" x14ac:dyDescent="0.3">
      <c r="C259" s="60"/>
      <c r="D259" s="60"/>
      <c r="E259" s="60"/>
    </row>
    <row r="260" spans="3:5" ht="15.75" customHeight="1" x14ac:dyDescent="0.3">
      <c r="C260" s="60"/>
      <c r="D260" s="60"/>
      <c r="E260" s="60"/>
    </row>
    <row r="261" spans="3:5" ht="15.75" customHeight="1" x14ac:dyDescent="0.3">
      <c r="C261" s="60"/>
      <c r="D261" s="60"/>
      <c r="E261" s="60"/>
    </row>
    <row r="262" spans="3:5" ht="15.75" customHeight="1" x14ac:dyDescent="0.3">
      <c r="C262" s="60"/>
      <c r="D262" s="60"/>
      <c r="E262" s="60"/>
    </row>
    <row r="263" spans="3:5" ht="15.75" customHeight="1" x14ac:dyDescent="0.3">
      <c r="C263" s="60"/>
      <c r="D263" s="60"/>
      <c r="E263" s="60"/>
    </row>
    <row r="264" spans="3:5" ht="15.75" customHeight="1" x14ac:dyDescent="0.3">
      <c r="C264" s="60"/>
      <c r="D264" s="60"/>
      <c r="E264" s="60"/>
    </row>
    <row r="265" spans="3:5" ht="15.75" customHeight="1" x14ac:dyDescent="0.3">
      <c r="C265" s="60"/>
      <c r="D265" s="60"/>
      <c r="E265" s="60"/>
    </row>
    <row r="266" spans="3:5" ht="15.75" customHeight="1" x14ac:dyDescent="0.3">
      <c r="C266" s="60"/>
      <c r="D266" s="60"/>
      <c r="E266" s="60"/>
    </row>
    <row r="267" spans="3:5" ht="15.75" customHeight="1" x14ac:dyDescent="0.3">
      <c r="C267" s="60"/>
      <c r="D267" s="60"/>
      <c r="E267" s="60"/>
    </row>
    <row r="268" spans="3:5" ht="15.75" customHeight="1" x14ac:dyDescent="0.3">
      <c r="C268" s="60"/>
      <c r="D268" s="60"/>
      <c r="E268" s="60"/>
    </row>
    <row r="269" spans="3:5" ht="15.75" customHeight="1" x14ac:dyDescent="0.3">
      <c r="C269" s="60"/>
      <c r="D269" s="60"/>
      <c r="E269" s="60"/>
    </row>
    <row r="270" spans="3:5" ht="15.75" customHeight="1" x14ac:dyDescent="0.3">
      <c r="C270" s="60"/>
      <c r="D270" s="60"/>
      <c r="E270" s="60"/>
    </row>
    <row r="271" spans="3:5" ht="15.75" customHeight="1" x14ac:dyDescent="0.3">
      <c r="C271" s="60"/>
      <c r="D271" s="60"/>
      <c r="E271" s="60"/>
    </row>
    <row r="272" spans="3:5" ht="15.75" customHeight="1" x14ac:dyDescent="0.3">
      <c r="C272" s="60"/>
      <c r="D272" s="60"/>
      <c r="E272" s="60"/>
    </row>
    <row r="273" spans="3:5" ht="15.75" customHeight="1" x14ac:dyDescent="0.3">
      <c r="C273" s="60"/>
      <c r="D273" s="60"/>
      <c r="E273" s="60"/>
    </row>
    <row r="274" spans="3:5" ht="15.75" customHeight="1" x14ac:dyDescent="0.3">
      <c r="C274" s="60"/>
      <c r="D274" s="60"/>
      <c r="E274" s="60"/>
    </row>
    <row r="275" spans="3:5" ht="15.75" customHeight="1" x14ac:dyDescent="0.3">
      <c r="C275" s="60"/>
      <c r="D275" s="60"/>
      <c r="E275" s="60"/>
    </row>
    <row r="276" spans="3:5" ht="15.75" customHeight="1" x14ac:dyDescent="0.3">
      <c r="C276" s="60"/>
      <c r="D276" s="60"/>
      <c r="E276" s="60"/>
    </row>
    <row r="277" spans="3:5" ht="15.75" customHeight="1" x14ac:dyDescent="0.3">
      <c r="C277" s="60"/>
      <c r="D277" s="60"/>
      <c r="E277" s="60"/>
    </row>
    <row r="278" spans="3:5" ht="15.75" customHeight="1" x14ac:dyDescent="0.3">
      <c r="C278" s="60"/>
      <c r="D278" s="60"/>
      <c r="E278" s="60"/>
    </row>
    <row r="279" spans="3:5" ht="15.75" customHeight="1" x14ac:dyDescent="0.3">
      <c r="C279" s="60"/>
      <c r="D279" s="60"/>
      <c r="E279" s="60"/>
    </row>
    <row r="280" spans="3:5" ht="15.75" customHeight="1" x14ac:dyDescent="0.3">
      <c r="C280" s="60"/>
      <c r="D280" s="60"/>
      <c r="E280" s="60"/>
    </row>
    <row r="281" spans="3:5" ht="15.75" customHeight="1" x14ac:dyDescent="0.3">
      <c r="C281" s="60"/>
      <c r="D281" s="60"/>
      <c r="E281" s="60"/>
    </row>
    <row r="282" spans="3:5" ht="15.75" customHeight="1" x14ac:dyDescent="0.3">
      <c r="C282" s="60"/>
      <c r="D282" s="60"/>
      <c r="E282" s="60"/>
    </row>
    <row r="283" spans="3:5" ht="15.75" customHeight="1" x14ac:dyDescent="0.3">
      <c r="C283" s="60"/>
      <c r="D283" s="60"/>
      <c r="E283" s="60"/>
    </row>
    <row r="284" spans="3:5" ht="15.75" customHeight="1" x14ac:dyDescent="0.3">
      <c r="C284" s="60"/>
      <c r="D284" s="60"/>
      <c r="E284" s="60"/>
    </row>
    <row r="285" spans="3:5" ht="15.75" customHeight="1" x14ac:dyDescent="0.3">
      <c r="C285" s="60"/>
      <c r="D285" s="60"/>
      <c r="E285" s="60"/>
    </row>
    <row r="286" spans="3:5" ht="15.75" customHeight="1" x14ac:dyDescent="0.3">
      <c r="C286" s="60"/>
      <c r="D286" s="60"/>
      <c r="E286" s="60"/>
    </row>
    <row r="287" spans="3:5" ht="15.75" customHeight="1" x14ac:dyDescent="0.3">
      <c r="C287" s="60"/>
      <c r="D287" s="60"/>
      <c r="E287" s="60"/>
    </row>
    <row r="288" spans="3:5" ht="15.75" customHeight="1" x14ac:dyDescent="0.3">
      <c r="C288" s="60"/>
      <c r="D288" s="60"/>
      <c r="E288" s="60"/>
    </row>
    <row r="289" spans="3:5" ht="15.75" customHeight="1" x14ac:dyDescent="0.3">
      <c r="C289" s="60"/>
      <c r="D289" s="60"/>
      <c r="E289" s="60"/>
    </row>
    <row r="290" spans="3:5" ht="15.75" customHeight="1" x14ac:dyDescent="0.3">
      <c r="C290" s="60"/>
      <c r="D290" s="60"/>
      <c r="E290" s="60"/>
    </row>
    <row r="291" spans="3:5" ht="15.75" customHeight="1" x14ac:dyDescent="0.3">
      <c r="C291" s="60"/>
      <c r="D291" s="60"/>
      <c r="E291" s="60"/>
    </row>
    <row r="292" spans="3:5" ht="15.75" customHeight="1" x14ac:dyDescent="0.3">
      <c r="C292" s="60"/>
      <c r="D292" s="60"/>
      <c r="E292" s="60"/>
    </row>
    <row r="293" spans="3:5" ht="15.75" customHeight="1" x14ac:dyDescent="0.3">
      <c r="C293" s="60"/>
      <c r="D293" s="60"/>
      <c r="E293" s="60"/>
    </row>
    <row r="294" spans="3:5" ht="15.75" customHeight="1" x14ac:dyDescent="0.3">
      <c r="C294" s="60"/>
      <c r="D294" s="60"/>
      <c r="E294" s="60"/>
    </row>
    <row r="295" spans="3:5" ht="15.75" customHeight="1" x14ac:dyDescent="0.3">
      <c r="C295" s="60"/>
      <c r="D295" s="60"/>
      <c r="E295" s="60"/>
    </row>
    <row r="296" spans="3:5" ht="15.75" customHeight="1" x14ac:dyDescent="0.3">
      <c r="C296" s="60"/>
      <c r="D296" s="60"/>
      <c r="E296" s="60"/>
    </row>
    <row r="297" spans="3:5" ht="15.75" customHeight="1" x14ac:dyDescent="0.3">
      <c r="C297" s="60"/>
      <c r="D297" s="60"/>
      <c r="E297" s="60"/>
    </row>
    <row r="298" spans="3:5" ht="15.75" customHeight="1" x14ac:dyDescent="0.3">
      <c r="C298" s="60"/>
      <c r="D298" s="60"/>
      <c r="E298" s="60"/>
    </row>
    <row r="299" spans="3:5" ht="15.75" customHeight="1" x14ac:dyDescent="0.3">
      <c r="C299" s="60"/>
      <c r="D299" s="60"/>
      <c r="E299" s="60"/>
    </row>
    <row r="300" spans="3:5" ht="15.75" customHeight="1" x14ac:dyDescent="0.3">
      <c r="C300" s="60"/>
      <c r="D300" s="60"/>
      <c r="E300" s="60"/>
    </row>
    <row r="301" spans="3:5" ht="15.75" customHeight="1" x14ac:dyDescent="0.3">
      <c r="C301" s="60"/>
      <c r="D301" s="60"/>
      <c r="E301" s="60"/>
    </row>
    <row r="302" spans="3:5" ht="15.75" customHeight="1" x14ac:dyDescent="0.3">
      <c r="C302" s="60"/>
      <c r="D302" s="60"/>
      <c r="E302" s="60"/>
    </row>
    <row r="303" spans="3:5" ht="15.75" customHeight="1" x14ac:dyDescent="0.3">
      <c r="C303" s="60"/>
      <c r="D303" s="60"/>
      <c r="E303" s="60"/>
    </row>
    <row r="304" spans="3:5" ht="15.75" customHeight="1" x14ac:dyDescent="0.3">
      <c r="C304" s="60"/>
      <c r="D304" s="60"/>
      <c r="E304" s="60"/>
    </row>
    <row r="305" spans="3:5" ht="15.75" customHeight="1" x14ac:dyDescent="0.3">
      <c r="C305" s="60"/>
      <c r="D305" s="60"/>
      <c r="E305" s="60"/>
    </row>
    <row r="306" spans="3:5" ht="15.75" customHeight="1" x14ac:dyDescent="0.3">
      <c r="C306" s="60"/>
      <c r="D306" s="60"/>
      <c r="E306" s="60"/>
    </row>
    <row r="307" spans="3:5" ht="15.75" customHeight="1" x14ac:dyDescent="0.3">
      <c r="C307" s="60"/>
      <c r="D307" s="60"/>
      <c r="E307" s="60"/>
    </row>
    <row r="308" spans="3:5" ht="15.75" customHeight="1" x14ac:dyDescent="0.3">
      <c r="C308" s="60"/>
      <c r="D308" s="60"/>
      <c r="E308" s="60"/>
    </row>
    <row r="309" spans="3:5" ht="15.75" customHeight="1" x14ac:dyDescent="0.3">
      <c r="C309" s="60"/>
      <c r="D309" s="60"/>
      <c r="E309" s="60"/>
    </row>
    <row r="310" spans="3:5" ht="15.75" customHeight="1" x14ac:dyDescent="0.3">
      <c r="C310" s="60"/>
      <c r="D310" s="60"/>
      <c r="E310" s="60"/>
    </row>
    <row r="311" spans="3:5" ht="15.75" customHeight="1" x14ac:dyDescent="0.3">
      <c r="C311" s="60"/>
      <c r="D311" s="60"/>
      <c r="E311" s="60"/>
    </row>
    <row r="312" spans="3:5" ht="15.75" customHeight="1" x14ac:dyDescent="0.3">
      <c r="C312" s="60"/>
      <c r="D312" s="60"/>
      <c r="E312" s="60"/>
    </row>
    <row r="313" spans="3:5" ht="15.75" customHeight="1" x14ac:dyDescent="0.3">
      <c r="C313" s="60"/>
      <c r="D313" s="60"/>
      <c r="E313" s="60"/>
    </row>
    <row r="314" spans="3:5" ht="15.75" customHeight="1" x14ac:dyDescent="0.3">
      <c r="C314" s="60"/>
      <c r="D314" s="60"/>
      <c r="E314" s="60"/>
    </row>
    <row r="315" spans="3:5" ht="15.75" customHeight="1" x14ac:dyDescent="0.3">
      <c r="C315" s="60"/>
      <c r="D315" s="60"/>
      <c r="E315" s="60"/>
    </row>
    <row r="316" spans="3:5" ht="15.75" customHeight="1" x14ac:dyDescent="0.3">
      <c r="C316" s="60"/>
      <c r="D316" s="60"/>
      <c r="E316" s="60"/>
    </row>
    <row r="317" spans="3:5" ht="15.75" customHeight="1" x14ac:dyDescent="0.3">
      <c r="C317" s="60"/>
      <c r="D317" s="60"/>
      <c r="E317" s="60"/>
    </row>
    <row r="318" spans="3:5" ht="15.75" customHeight="1" x14ac:dyDescent="0.3">
      <c r="C318" s="60"/>
      <c r="D318" s="60"/>
      <c r="E318" s="60"/>
    </row>
    <row r="319" spans="3:5" ht="15.75" customHeight="1" x14ac:dyDescent="0.3">
      <c r="C319" s="60"/>
      <c r="D319" s="60"/>
      <c r="E319" s="60"/>
    </row>
    <row r="320" spans="3:5" ht="15.75" customHeight="1" x14ac:dyDescent="0.3">
      <c r="C320" s="60"/>
      <c r="D320" s="60"/>
      <c r="E320" s="60"/>
    </row>
    <row r="321" spans="3:5" ht="15.75" customHeight="1" x14ac:dyDescent="0.3">
      <c r="C321" s="60"/>
      <c r="D321" s="60"/>
      <c r="E321" s="60"/>
    </row>
    <row r="322" spans="3:5" ht="15.75" customHeight="1" x14ac:dyDescent="0.3">
      <c r="C322" s="60"/>
      <c r="D322" s="60"/>
      <c r="E322" s="60"/>
    </row>
    <row r="323" spans="3:5" ht="15.75" customHeight="1" x14ac:dyDescent="0.3">
      <c r="C323" s="60"/>
      <c r="D323" s="60"/>
      <c r="E323" s="60"/>
    </row>
    <row r="324" spans="3:5" ht="15.75" customHeight="1" x14ac:dyDescent="0.3">
      <c r="C324" s="60"/>
      <c r="D324" s="60"/>
      <c r="E324" s="60"/>
    </row>
    <row r="325" spans="3:5" ht="15.75" customHeight="1" x14ac:dyDescent="0.3">
      <c r="C325" s="60"/>
      <c r="D325" s="60"/>
      <c r="E325" s="60"/>
    </row>
    <row r="326" spans="3:5" ht="15.75" customHeight="1" x14ac:dyDescent="0.3">
      <c r="C326" s="60"/>
      <c r="D326" s="60"/>
      <c r="E326" s="60"/>
    </row>
    <row r="327" spans="3:5" ht="15.75" customHeight="1" x14ac:dyDescent="0.3">
      <c r="C327" s="60"/>
      <c r="D327" s="60"/>
      <c r="E327" s="60"/>
    </row>
    <row r="328" spans="3:5" ht="15.75" customHeight="1" x14ac:dyDescent="0.3">
      <c r="C328" s="60"/>
      <c r="D328" s="60"/>
      <c r="E328" s="60"/>
    </row>
    <row r="329" spans="3:5" ht="15.75" customHeight="1" x14ac:dyDescent="0.3">
      <c r="C329" s="60"/>
      <c r="D329" s="60"/>
      <c r="E329" s="60"/>
    </row>
    <row r="330" spans="3:5" ht="15.75" customHeight="1" x14ac:dyDescent="0.3">
      <c r="C330" s="60"/>
      <c r="D330" s="60"/>
      <c r="E330" s="60"/>
    </row>
    <row r="331" spans="3:5" ht="15.75" customHeight="1" x14ac:dyDescent="0.3">
      <c r="C331" s="60"/>
      <c r="D331" s="60"/>
      <c r="E331" s="60"/>
    </row>
    <row r="332" spans="3:5" ht="15.75" customHeight="1" x14ac:dyDescent="0.3">
      <c r="C332" s="60"/>
      <c r="D332" s="60"/>
      <c r="E332" s="60"/>
    </row>
    <row r="333" spans="3:5" ht="15.75" customHeight="1" x14ac:dyDescent="0.3">
      <c r="C333" s="60"/>
      <c r="D333" s="60"/>
      <c r="E333" s="60"/>
    </row>
    <row r="334" spans="3:5" ht="15.75" customHeight="1" x14ac:dyDescent="0.3">
      <c r="C334" s="60"/>
      <c r="D334" s="60"/>
      <c r="E334" s="60"/>
    </row>
    <row r="335" spans="3:5" ht="15.75" customHeight="1" x14ac:dyDescent="0.3">
      <c r="C335" s="60"/>
      <c r="D335" s="60"/>
      <c r="E335" s="60"/>
    </row>
    <row r="336" spans="3:5" ht="15.75" customHeight="1" x14ac:dyDescent="0.3">
      <c r="C336" s="60"/>
      <c r="D336" s="60"/>
      <c r="E336" s="60"/>
    </row>
    <row r="337" spans="3:5" ht="15.75" customHeight="1" x14ac:dyDescent="0.3">
      <c r="C337" s="60"/>
      <c r="D337" s="60"/>
      <c r="E337" s="60"/>
    </row>
    <row r="338" spans="3:5" ht="15.75" customHeight="1" x14ac:dyDescent="0.3">
      <c r="C338" s="60"/>
      <c r="D338" s="60"/>
      <c r="E338" s="60"/>
    </row>
    <row r="339" spans="3:5" ht="15.75" customHeight="1" x14ac:dyDescent="0.3">
      <c r="C339" s="60"/>
      <c r="D339" s="60"/>
      <c r="E339" s="60"/>
    </row>
    <row r="340" spans="3:5" ht="15.75" customHeight="1" x14ac:dyDescent="0.3">
      <c r="C340" s="60"/>
      <c r="D340" s="60"/>
      <c r="E340" s="60"/>
    </row>
    <row r="341" spans="3:5" ht="15.75" customHeight="1" x14ac:dyDescent="0.3">
      <c r="C341" s="60"/>
      <c r="D341" s="60"/>
      <c r="E341" s="60"/>
    </row>
    <row r="342" spans="3:5" ht="15.75" customHeight="1" x14ac:dyDescent="0.3">
      <c r="C342" s="60"/>
      <c r="D342" s="60"/>
      <c r="E342" s="60"/>
    </row>
    <row r="343" spans="3:5" ht="15.75" customHeight="1" x14ac:dyDescent="0.3">
      <c r="C343" s="60"/>
      <c r="D343" s="60"/>
      <c r="E343" s="60"/>
    </row>
    <row r="344" spans="3:5" ht="15.75" customHeight="1" x14ac:dyDescent="0.3">
      <c r="C344" s="60"/>
      <c r="D344" s="60"/>
      <c r="E344" s="60"/>
    </row>
    <row r="345" spans="3:5" ht="15.75" customHeight="1" x14ac:dyDescent="0.3">
      <c r="C345" s="60"/>
      <c r="D345" s="60"/>
      <c r="E345" s="60"/>
    </row>
    <row r="346" spans="3:5" ht="15.75" customHeight="1" x14ac:dyDescent="0.3">
      <c r="C346" s="60"/>
      <c r="D346" s="60"/>
      <c r="E346" s="60"/>
    </row>
    <row r="347" spans="3:5" ht="15.75" customHeight="1" x14ac:dyDescent="0.3">
      <c r="C347" s="60"/>
      <c r="D347" s="60"/>
      <c r="E347" s="60"/>
    </row>
    <row r="348" spans="3:5" ht="15.75" customHeight="1" x14ac:dyDescent="0.3">
      <c r="C348" s="60"/>
      <c r="D348" s="60"/>
      <c r="E348" s="60"/>
    </row>
    <row r="349" spans="3:5" ht="15.75" customHeight="1" x14ac:dyDescent="0.3">
      <c r="C349" s="60"/>
      <c r="D349" s="60"/>
      <c r="E349" s="60"/>
    </row>
    <row r="350" spans="3:5" ht="15.75" customHeight="1" x14ac:dyDescent="0.3">
      <c r="C350" s="60"/>
      <c r="D350" s="60"/>
      <c r="E350" s="60"/>
    </row>
    <row r="351" spans="3:5" ht="15.75" customHeight="1" x14ac:dyDescent="0.3">
      <c r="C351" s="60"/>
      <c r="D351" s="60"/>
      <c r="E351" s="60"/>
    </row>
    <row r="352" spans="3:5" ht="15.75" customHeight="1" x14ac:dyDescent="0.3">
      <c r="C352" s="60"/>
      <c r="D352" s="60"/>
      <c r="E352" s="60"/>
    </row>
    <row r="353" spans="3:5" ht="15.75" customHeight="1" x14ac:dyDescent="0.3">
      <c r="C353" s="60"/>
      <c r="D353" s="60"/>
      <c r="E353" s="60"/>
    </row>
    <row r="354" spans="3:5" ht="15.75" customHeight="1" x14ac:dyDescent="0.3">
      <c r="C354" s="60"/>
      <c r="D354" s="60"/>
      <c r="E354" s="60"/>
    </row>
    <row r="355" spans="3:5" ht="15.75" customHeight="1" x14ac:dyDescent="0.3">
      <c r="C355" s="60"/>
      <c r="D355" s="60"/>
      <c r="E355" s="60"/>
    </row>
    <row r="356" spans="3:5" ht="15.75" customHeight="1" x14ac:dyDescent="0.3">
      <c r="C356" s="60"/>
      <c r="D356" s="60"/>
      <c r="E356" s="60"/>
    </row>
    <row r="357" spans="3:5" ht="15.75" customHeight="1" x14ac:dyDescent="0.3">
      <c r="C357" s="60"/>
      <c r="D357" s="60"/>
      <c r="E357" s="60"/>
    </row>
    <row r="358" spans="3:5" ht="15.75" customHeight="1" x14ac:dyDescent="0.3">
      <c r="C358" s="60"/>
      <c r="D358" s="60"/>
      <c r="E358" s="60"/>
    </row>
    <row r="359" spans="3:5" ht="15.75" customHeight="1" x14ac:dyDescent="0.3">
      <c r="C359" s="60"/>
      <c r="D359" s="60"/>
      <c r="E359" s="60"/>
    </row>
    <row r="360" spans="3:5" ht="15.75" customHeight="1" x14ac:dyDescent="0.3">
      <c r="C360" s="60"/>
      <c r="D360" s="60"/>
      <c r="E360" s="60"/>
    </row>
    <row r="361" spans="3:5" ht="15.75" customHeight="1" x14ac:dyDescent="0.3">
      <c r="C361" s="60"/>
      <c r="D361" s="60"/>
      <c r="E361" s="60"/>
    </row>
    <row r="362" spans="3:5" ht="15.75" customHeight="1" x14ac:dyDescent="0.3">
      <c r="C362" s="60"/>
      <c r="D362" s="60"/>
      <c r="E362" s="60"/>
    </row>
    <row r="363" spans="3:5" ht="15.75" customHeight="1" x14ac:dyDescent="0.3">
      <c r="C363" s="60"/>
      <c r="D363" s="60"/>
      <c r="E363" s="60"/>
    </row>
    <row r="364" spans="3:5" ht="15.75" customHeight="1" x14ac:dyDescent="0.3">
      <c r="C364" s="60"/>
      <c r="D364" s="60"/>
      <c r="E364" s="60"/>
    </row>
    <row r="365" spans="3:5" ht="15.75" customHeight="1" x14ac:dyDescent="0.3">
      <c r="C365" s="60"/>
      <c r="D365" s="60"/>
      <c r="E365" s="60"/>
    </row>
    <row r="366" spans="3:5" ht="15.75" customHeight="1" x14ac:dyDescent="0.3">
      <c r="C366" s="60"/>
      <c r="D366" s="60"/>
      <c r="E366" s="60"/>
    </row>
    <row r="367" spans="3:5" ht="15.75" customHeight="1" x14ac:dyDescent="0.3">
      <c r="C367" s="60"/>
      <c r="D367" s="60"/>
      <c r="E367" s="60"/>
    </row>
    <row r="368" spans="3:5" ht="15.75" customHeight="1" x14ac:dyDescent="0.3">
      <c r="C368" s="60"/>
      <c r="D368" s="60"/>
      <c r="E368" s="60"/>
    </row>
    <row r="369" spans="3:5" ht="15.75" customHeight="1" x14ac:dyDescent="0.3">
      <c r="C369" s="60"/>
      <c r="D369" s="60"/>
      <c r="E369" s="60"/>
    </row>
    <row r="370" spans="3:5" ht="15.75" customHeight="1" x14ac:dyDescent="0.3">
      <c r="C370" s="60"/>
      <c r="D370" s="60"/>
      <c r="E370" s="60"/>
    </row>
    <row r="371" spans="3:5" ht="15.75" customHeight="1" x14ac:dyDescent="0.3">
      <c r="C371" s="60"/>
      <c r="D371" s="60"/>
      <c r="E371" s="60"/>
    </row>
    <row r="372" spans="3:5" ht="15.75" customHeight="1" x14ac:dyDescent="0.3">
      <c r="C372" s="60"/>
      <c r="D372" s="60"/>
      <c r="E372" s="60"/>
    </row>
    <row r="373" spans="3:5" ht="15.75" customHeight="1" x14ac:dyDescent="0.3">
      <c r="C373" s="60"/>
      <c r="D373" s="60"/>
      <c r="E373" s="60"/>
    </row>
    <row r="374" spans="3:5" ht="15.75" customHeight="1" x14ac:dyDescent="0.3">
      <c r="C374" s="60"/>
      <c r="D374" s="60"/>
      <c r="E374" s="60"/>
    </row>
    <row r="375" spans="3:5" ht="15.75" customHeight="1" x14ac:dyDescent="0.3">
      <c r="C375" s="60"/>
      <c r="D375" s="60"/>
      <c r="E375" s="60"/>
    </row>
    <row r="376" spans="3:5" ht="15.75" customHeight="1" x14ac:dyDescent="0.3">
      <c r="C376" s="60"/>
      <c r="D376" s="60"/>
      <c r="E376" s="60"/>
    </row>
    <row r="377" spans="3:5" ht="15.75" customHeight="1" x14ac:dyDescent="0.3">
      <c r="C377" s="60"/>
      <c r="D377" s="60"/>
      <c r="E377" s="60"/>
    </row>
    <row r="378" spans="3:5" ht="15.75" customHeight="1" x14ac:dyDescent="0.3">
      <c r="C378" s="60"/>
      <c r="D378" s="60"/>
      <c r="E378" s="60"/>
    </row>
    <row r="379" spans="3:5" ht="15.75" customHeight="1" x14ac:dyDescent="0.3">
      <c r="C379" s="60"/>
      <c r="D379" s="60"/>
      <c r="E379" s="60"/>
    </row>
    <row r="380" spans="3:5" ht="15.75" customHeight="1" x14ac:dyDescent="0.3">
      <c r="C380" s="60"/>
      <c r="D380" s="60"/>
      <c r="E380" s="60"/>
    </row>
    <row r="381" spans="3:5" ht="15.75" customHeight="1" x14ac:dyDescent="0.3">
      <c r="C381" s="60"/>
      <c r="D381" s="60"/>
      <c r="E381" s="60"/>
    </row>
    <row r="382" spans="3:5" ht="15.75" customHeight="1" x14ac:dyDescent="0.3">
      <c r="C382" s="60"/>
      <c r="D382" s="60"/>
      <c r="E382" s="60"/>
    </row>
    <row r="383" spans="3:5" ht="15.75" customHeight="1" x14ac:dyDescent="0.3">
      <c r="C383" s="60"/>
      <c r="D383" s="60"/>
      <c r="E383" s="60"/>
    </row>
    <row r="384" spans="3:5" ht="15.75" customHeight="1" x14ac:dyDescent="0.3">
      <c r="C384" s="60"/>
      <c r="D384" s="60"/>
      <c r="E384" s="60"/>
    </row>
    <row r="385" spans="3:5" ht="15.75" customHeight="1" x14ac:dyDescent="0.3">
      <c r="C385" s="60"/>
      <c r="D385" s="60"/>
      <c r="E385" s="60"/>
    </row>
    <row r="386" spans="3:5" ht="15.75" customHeight="1" x14ac:dyDescent="0.3">
      <c r="C386" s="60"/>
      <c r="D386" s="60"/>
      <c r="E386" s="60"/>
    </row>
    <row r="387" spans="3:5" ht="15.75" customHeight="1" x14ac:dyDescent="0.3">
      <c r="C387" s="60"/>
      <c r="D387" s="60"/>
      <c r="E387" s="60"/>
    </row>
    <row r="388" spans="3:5" ht="15.75" customHeight="1" x14ac:dyDescent="0.3">
      <c r="C388" s="60"/>
      <c r="D388" s="60"/>
      <c r="E388" s="60"/>
    </row>
    <row r="389" spans="3:5" ht="15.75" customHeight="1" x14ac:dyDescent="0.3">
      <c r="C389" s="60"/>
      <c r="D389" s="60"/>
      <c r="E389" s="60"/>
    </row>
    <row r="390" spans="3:5" ht="15.75" customHeight="1" x14ac:dyDescent="0.3">
      <c r="C390" s="60"/>
      <c r="D390" s="60"/>
      <c r="E390" s="60"/>
    </row>
    <row r="391" spans="3:5" ht="15.75" customHeight="1" x14ac:dyDescent="0.3">
      <c r="C391" s="60"/>
      <c r="D391" s="60"/>
      <c r="E391" s="60"/>
    </row>
    <row r="392" spans="3:5" ht="15.75" customHeight="1" x14ac:dyDescent="0.3">
      <c r="C392" s="60"/>
      <c r="D392" s="60"/>
      <c r="E392" s="60"/>
    </row>
    <row r="393" spans="3:5" ht="15.75" customHeight="1" x14ac:dyDescent="0.3">
      <c r="C393" s="60"/>
      <c r="D393" s="60"/>
      <c r="E393" s="60"/>
    </row>
    <row r="394" spans="3:5" ht="15.75" customHeight="1" x14ac:dyDescent="0.3">
      <c r="C394" s="60"/>
      <c r="D394" s="60"/>
      <c r="E394" s="60"/>
    </row>
    <row r="395" spans="3:5" ht="15.75" customHeight="1" x14ac:dyDescent="0.3">
      <c r="C395" s="60"/>
      <c r="D395" s="60"/>
      <c r="E395" s="60"/>
    </row>
    <row r="396" spans="3:5" ht="15.75" customHeight="1" x14ac:dyDescent="0.3">
      <c r="C396" s="60"/>
      <c r="D396" s="60"/>
      <c r="E396" s="60"/>
    </row>
    <row r="397" spans="3:5" ht="15.75" customHeight="1" x14ac:dyDescent="0.3">
      <c r="C397" s="60"/>
      <c r="D397" s="60"/>
      <c r="E397" s="60"/>
    </row>
    <row r="398" spans="3:5" ht="15.75" customHeight="1" x14ac:dyDescent="0.3">
      <c r="C398" s="60"/>
      <c r="D398" s="60"/>
      <c r="E398" s="60"/>
    </row>
    <row r="399" spans="3:5" ht="15.75" customHeight="1" x14ac:dyDescent="0.3">
      <c r="C399" s="60"/>
      <c r="D399" s="60"/>
      <c r="E399" s="60"/>
    </row>
    <row r="400" spans="3:5" ht="15.75" customHeight="1" x14ac:dyDescent="0.3">
      <c r="C400" s="60"/>
      <c r="D400" s="60"/>
      <c r="E400" s="60"/>
    </row>
    <row r="401" spans="3:5" ht="15.75" customHeight="1" x14ac:dyDescent="0.3">
      <c r="C401" s="60"/>
      <c r="D401" s="60"/>
      <c r="E401" s="60"/>
    </row>
    <row r="402" spans="3:5" ht="15.75" customHeight="1" x14ac:dyDescent="0.3">
      <c r="C402" s="60"/>
      <c r="D402" s="60"/>
      <c r="E402" s="60"/>
    </row>
    <row r="403" spans="3:5" ht="15.75" customHeight="1" x14ac:dyDescent="0.3">
      <c r="C403" s="60"/>
      <c r="D403" s="60"/>
      <c r="E403" s="60"/>
    </row>
    <row r="404" spans="3:5" ht="15.75" customHeight="1" x14ac:dyDescent="0.3">
      <c r="C404" s="60"/>
      <c r="D404" s="60"/>
      <c r="E404" s="60"/>
    </row>
    <row r="405" spans="3:5" ht="15.75" customHeight="1" x14ac:dyDescent="0.3">
      <c r="C405" s="60"/>
      <c r="D405" s="60"/>
      <c r="E405" s="60"/>
    </row>
    <row r="406" spans="3:5" ht="15.75" customHeight="1" x14ac:dyDescent="0.3">
      <c r="C406" s="60"/>
      <c r="D406" s="60"/>
      <c r="E406" s="60"/>
    </row>
    <row r="407" spans="3:5" ht="15.75" customHeight="1" x14ac:dyDescent="0.3">
      <c r="C407" s="60"/>
      <c r="D407" s="60"/>
      <c r="E407" s="60"/>
    </row>
    <row r="408" spans="3:5" ht="15.75" customHeight="1" x14ac:dyDescent="0.3">
      <c r="C408" s="60"/>
      <c r="D408" s="60"/>
      <c r="E408" s="60"/>
    </row>
    <row r="409" spans="3:5" ht="15.75" customHeight="1" x14ac:dyDescent="0.3">
      <c r="C409" s="60"/>
      <c r="D409" s="60"/>
      <c r="E409" s="60"/>
    </row>
    <row r="410" spans="3:5" ht="15.75" customHeight="1" x14ac:dyDescent="0.3">
      <c r="C410" s="60"/>
      <c r="D410" s="60"/>
      <c r="E410" s="60"/>
    </row>
    <row r="411" spans="3:5" ht="15.75" customHeight="1" x14ac:dyDescent="0.3">
      <c r="C411" s="60"/>
      <c r="D411" s="60"/>
      <c r="E411" s="60"/>
    </row>
    <row r="412" spans="3:5" ht="15.75" customHeight="1" x14ac:dyDescent="0.3">
      <c r="C412" s="60"/>
      <c r="D412" s="60"/>
      <c r="E412" s="60"/>
    </row>
    <row r="413" spans="3:5" ht="15.75" customHeight="1" x14ac:dyDescent="0.3">
      <c r="C413" s="60"/>
      <c r="D413" s="60"/>
      <c r="E413" s="60"/>
    </row>
    <row r="414" spans="3:5" ht="15.75" customHeight="1" x14ac:dyDescent="0.3">
      <c r="C414" s="60"/>
      <c r="D414" s="60"/>
      <c r="E414" s="60"/>
    </row>
    <row r="415" spans="3:5" ht="15.75" customHeight="1" x14ac:dyDescent="0.3">
      <c r="C415" s="60"/>
      <c r="D415" s="60"/>
      <c r="E415" s="60"/>
    </row>
    <row r="416" spans="3:5" ht="15.75" customHeight="1" x14ac:dyDescent="0.3">
      <c r="C416" s="60"/>
      <c r="D416" s="60"/>
      <c r="E416" s="60"/>
    </row>
    <row r="417" spans="3:5" ht="15.75" customHeight="1" x14ac:dyDescent="0.3">
      <c r="C417" s="60"/>
      <c r="D417" s="60"/>
      <c r="E417" s="60"/>
    </row>
    <row r="418" spans="3:5" ht="15.75" customHeight="1" x14ac:dyDescent="0.3">
      <c r="C418" s="60"/>
      <c r="D418" s="60"/>
      <c r="E418" s="60"/>
    </row>
    <row r="419" spans="3:5" ht="15.75" customHeight="1" x14ac:dyDescent="0.3">
      <c r="C419" s="60"/>
      <c r="D419" s="60"/>
      <c r="E419" s="60"/>
    </row>
    <row r="420" spans="3:5" ht="15.75" customHeight="1" x14ac:dyDescent="0.3">
      <c r="C420" s="60"/>
      <c r="D420" s="60"/>
      <c r="E420" s="60"/>
    </row>
    <row r="421" spans="3:5" ht="15.75" customHeight="1" x14ac:dyDescent="0.3">
      <c r="C421" s="60"/>
      <c r="D421" s="60"/>
      <c r="E421" s="60"/>
    </row>
    <row r="422" spans="3:5" ht="15.75" customHeight="1" x14ac:dyDescent="0.3">
      <c r="C422" s="60"/>
      <c r="D422" s="60"/>
      <c r="E422" s="60"/>
    </row>
    <row r="423" spans="3:5" ht="15.75" customHeight="1" x14ac:dyDescent="0.3">
      <c r="C423" s="60"/>
      <c r="D423" s="60"/>
      <c r="E423" s="60"/>
    </row>
    <row r="424" spans="3:5" ht="15.75" customHeight="1" x14ac:dyDescent="0.3">
      <c r="C424" s="60"/>
      <c r="D424" s="60"/>
      <c r="E424" s="60"/>
    </row>
    <row r="425" spans="3:5" ht="15.75" customHeight="1" x14ac:dyDescent="0.3">
      <c r="C425" s="60"/>
      <c r="D425" s="60"/>
      <c r="E425" s="60"/>
    </row>
    <row r="426" spans="3:5" ht="15.75" customHeight="1" x14ac:dyDescent="0.3">
      <c r="C426" s="60"/>
      <c r="D426" s="60"/>
      <c r="E426" s="60"/>
    </row>
    <row r="427" spans="3:5" ht="15.75" customHeight="1" x14ac:dyDescent="0.3">
      <c r="C427" s="60"/>
      <c r="D427" s="60"/>
      <c r="E427" s="60"/>
    </row>
    <row r="428" spans="3:5" ht="15.75" customHeight="1" x14ac:dyDescent="0.3">
      <c r="C428" s="60"/>
      <c r="D428" s="60"/>
      <c r="E428" s="60"/>
    </row>
    <row r="429" spans="3:5" ht="15.75" customHeight="1" x14ac:dyDescent="0.3">
      <c r="C429" s="60"/>
      <c r="D429" s="60"/>
      <c r="E429" s="60"/>
    </row>
    <row r="430" spans="3:5" ht="15.75" customHeight="1" x14ac:dyDescent="0.3">
      <c r="C430" s="60"/>
      <c r="D430" s="60"/>
      <c r="E430" s="60"/>
    </row>
    <row r="431" spans="3:5" ht="15.75" customHeight="1" x14ac:dyDescent="0.3">
      <c r="C431" s="60"/>
      <c r="D431" s="60"/>
      <c r="E431" s="60"/>
    </row>
    <row r="432" spans="3:5" ht="15.75" customHeight="1" x14ac:dyDescent="0.3">
      <c r="C432" s="60"/>
      <c r="D432" s="60"/>
      <c r="E432" s="60"/>
    </row>
    <row r="433" spans="3:5" ht="15.75" customHeight="1" x14ac:dyDescent="0.3">
      <c r="C433" s="60"/>
      <c r="D433" s="60"/>
      <c r="E433" s="60"/>
    </row>
    <row r="434" spans="3:5" ht="15.75" customHeight="1" x14ac:dyDescent="0.3">
      <c r="C434" s="60"/>
      <c r="D434" s="60"/>
      <c r="E434" s="60"/>
    </row>
    <row r="435" spans="3:5" ht="15.75" customHeight="1" x14ac:dyDescent="0.3">
      <c r="C435" s="60"/>
      <c r="D435" s="60"/>
      <c r="E435" s="60"/>
    </row>
    <row r="436" spans="3:5" ht="15.75" customHeight="1" x14ac:dyDescent="0.3">
      <c r="C436" s="60"/>
      <c r="D436" s="60"/>
      <c r="E436" s="60"/>
    </row>
    <row r="437" spans="3:5" ht="15.75" customHeight="1" x14ac:dyDescent="0.3">
      <c r="C437" s="60"/>
      <c r="D437" s="60"/>
      <c r="E437" s="60"/>
    </row>
    <row r="438" spans="3:5" ht="15.75" customHeight="1" x14ac:dyDescent="0.3">
      <c r="C438" s="60"/>
      <c r="D438" s="60"/>
      <c r="E438" s="60"/>
    </row>
    <row r="439" spans="3:5" ht="15.75" customHeight="1" x14ac:dyDescent="0.3">
      <c r="C439" s="60"/>
      <c r="D439" s="60"/>
      <c r="E439" s="60"/>
    </row>
    <row r="440" spans="3:5" ht="15.75" customHeight="1" x14ac:dyDescent="0.3">
      <c r="C440" s="60"/>
      <c r="D440" s="60"/>
      <c r="E440" s="60"/>
    </row>
    <row r="441" spans="3:5" ht="15.75" customHeight="1" x14ac:dyDescent="0.3">
      <c r="C441" s="60"/>
      <c r="D441" s="60"/>
      <c r="E441" s="60"/>
    </row>
    <row r="442" spans="3:5" ht="15.75" customHeight="1" x14ac:dyDescent="0.3">
      <c r="C442" s="60"/>
      <c r="D442" s="60"/>
      <c r="E442" s="60"/>
    </row>
    <row r="443" spans="3:5" ht="15.75" customHeight="1" x14ac:dyDescent="0.3">
      <c r="C443" s="60"/>
      <c r="D443" s="60"/>
      <c r="E443" s="60"/>
    </row>
    <row r="444" spans="3:5" ht="15.75" customHeight="1" x14ac:dyDescent="0.3">
      <c r="C444" s="60"/>
      <c r="D444" s="60"/>
      <c r="E444" s="60"/>
    </row>
    <row r="445" spans="3:5" ht="15.75" customHeight="1" x14ac:dyDescent="0.3">
      <c r="C445" s="60"/>
      <c r="D445" s="60"/>
      <c r="E445" s="60"/>
    </row>
    <row r="446" spans="3:5" ht="15.75" customHeight="1" x14ac:dyDescent="0.3">
      <c r="C446" s="60"/>
      <c r="D446" s="60"/>
      <c r="E446" s="60"/>
    </row>
    <row r="447" spans="3:5" ht="15.75" customHeight="1" x14ac:dyDescent="0.3">
      <c r="C447" s="60"/>
      <c r="D447" s="60"/>
      <c r="E447" s="60"/>
    </row>
    <row r="448" spans="3:5" ht="15.75" customHeight="1" x14ac:dyDescent="0.3">
      <c r="C448" s="60"/>
      <c r="D448" s="60"/>
      <c r="E448" s="60"/>
    </row>
    <row r="449" spans="3:5" ht="15.75" customHeight="1" x14ac:dyDescent="0.3">
      <c r="C449" s="60"/>
      <c r="D449" s="60"/>
      <c r="E449" s="60"/>
    </row>
    <row r="450" spans="3:5" ht="15.75" customHeight="1" x14ac:dyDescent="0.3">
      <c r="C450" s="60"/>
      <c r="D450" s="60"/>
      <c r="E450" s="60"/>
    </row>
    <row r="451" spans="3:5" ht="15.75" customHeight="1" x14ac:dyDescent="0.3">
      <c r="C451" s="60"/>
      <c r="D451" s="60"/>
      <c r="E451" s="60"/>
    </row>
    <row r="452" spans="3:5" ht="15.75" customHeight="1" x14ac:dyDescent="0.3">
      <c r="C452" s="60"/>
      <c r="D452" s="60"/>
      <c r="E452" s="60"/>
    </row>
    <row r="453" spans="3:5" ht="15.75" customHeight="1" x14ac:dyDescent="0.3">
      <c r="C453" s="60"/>
      <c r="D453" s="60"/>
      <c r="E453" s="60"/>
    </row>
    <row r="454" spans="3:5" ht="15.75" customHeight="1" x14ac:dyDescent="0.3">
      <c r="C454" s="60"/>
      <c r="D454" s="60"/>
      <c r="E454" s="60"/>
    </row>
    <row r="455" spans="3:5" ht="15.75" customHeight="1" x14ac:dyDescent="0.3">
      <c r="C455" s="60"/>
      <c r="D455" s="60"/>
      <c r="E455" s="60"/>
    </row>
    <row r="456" spans="3:5" ht="15.75" customHeight="1" x14ac:dyDescent="0.3">
      <c r="C456" s="60"/>
      <c r="D456" s="60"/>
      <c r="E456" s="60"/>
    </row>
    <row r="457" spans="3:5" ht="15.75" customHeight="1" x14ac:dyDescent="0.3">
      <c r="C457" s="60"/>
      <c r="D457" s="60"/>
      <c r="E457" s="60"/>
    </row>
    <row r="458" spans="3:5" ht="15.75" customHeight="1" x14ac:dyDescent="0.3">
      <c r="C458" s="60"/>
      <c r="D458" s="60"/>
      <c r="E458" s="60"/>
    </row>
    <row r="459" spans="3:5" ht="15.75" customHeight="1" x14ac:dyDescent="0.3">
      <c r="C459" s="60"/>
      <c r="D459" s="60"/>
      <c r="E459" s="60"/>
    </row>
    <row r="460" spans="3:5" ht="15.75" customHeight="1" x14ac:dyDescent="0.3">
      <c r="C460" s="60"/>
      <c r="D460" s="60"/>
      <c r="E460" s="60"/>
    </row>
    <row r="461" spans="3:5" ht="15.75" customHeight="1" x14ac:dyDescent="0.3">
      <c r="C461" s="60"/>
      <c r="D461" s="60"/>
      <c r="E461" s="60"/>
    </row>
    <row r="462" spans="3:5" ht="15.75" customHeight="1" x14ac:dyDescent="0.3">
      <c r="C462" s="60"/>
      <c r="D462" s="60"/>
      <c r="E462" s="60"/>
    </row>
    <row r="463" spans="3:5" ht="15.75" customHeight="1" x14ac:dyDescent="0.3">
      <c r="C463" s="60"/>
      <c r="D463" s="60"/>
      <c r="E463" s="60"/>
    </row>
    <row r="464" spans="3:5" ht="15.75" customHeight="1" x14ac:dyDescent="0.3">
      <c r="C464" s="60"/>
      <c r="D464" s="60"/>
      <c r="E464" s="60"/>
    </row>
    <row r="465" spans="3:5" ht="15.75" customHeight="1" x14ac:dyDescent="0.3">
      <c r="C465" s="60"/>
      <c r="D465" s="60"/>
      <c r="E465" s="60"/>
    </row>
    <row r="466" spans="3:5" ht="15.75" customHeight="1" x14ac:dyDescent="0.3">
      <c r="C466" s="60"/>
      <c r="D466" s="60"/>
      <c r="E466" s="60"/>
    </row>
    <row r="467" spans="3:5" ht="15.75" customHeight="1" x14ac:dyDescent="0.3">
      <c r="C467" s="60"/>
      <c r="D467" s="60"/>
      <c r="E467" s="60"/>
    </row>
    <row r="468" spans="3:5" ht="15.75" customHeight="1" x14ac:dyDescent="0.3">
      <c r="C468" s="60"/>
      <c r="D468" s="60"/>
      <c r="E468" s="60"/>
    </row>
    <row r="469" spans="3:5" ht="15.75" customHeight="1" x14ac:dyDescent="0.3">
      <c r="C469" s="60"/>
      <c r="D469" s="60"/>
      <c r="E469" s="60"/>
    </row>
    <row r="470" spans="3:5" ht="15.75" customHeight="1" x14ac:dyDescent="0.3">
      <c r="C470" s="60"/>
      <c r="D470" s="60"/>
      <c r="E470" s="60"/>
    </row>
    <row r="471" spans="3:5" ht="15.75" customHeight="1" x14ac:dyDescent="0.3">
      <c r="C471" s="60"/>
      <c r="D471" s="60"/>
      <c r="E471" s="60"/>
    </row>
    <row r="472" spans="3:5" ht="15.75" customHeight="1" x14ac:dyDescent="0.3">
      <c r="C472" s="60"/>
      <c r="D472" s="60"/>
      <c r="E472" s="60"/>
    </row>
    <row r="473" spans="3:5" ht="15.75" customHeight="1" x14ac:dyDescent="0.3">
      <c r="C473" s="60"/>
      <c r="D473" s="60"/>
      <c r="E473" s="60"/>
    </row>
    <row r="474" spans="3:5" ht="15.75" customHeight="1" x14ac:dyDescent="0.3">
      <c r="C474" s="60"/>
      <c r="D474" s="60"/>
      <c r="E474" s="60"/>
    </row>
    <row r="475" spans="3:5" ht="15.75" customHeight="1" x14ac:dyDescent="0.3">
      <c r="C475" s="60"/>
      <c r="D475" s="60"/>
      <c r="E475" s="60"/>
    </row>
    <row r="476" spans="3:5" ht="15.75" customHeight="1" x14ac:dyDescent="0.3">
      <c r="C476" s="60"/>
      <c r="D476" s="60"/>
      <c r="E476" s="60"/>
    </row>
    <row r="477" spans="3:5" ht="15.75" customHeight="1" x14ac:dyDescent="0.3">
      <c r="C477" s="60"/>
      <c r="D477" s="60"/>
      <c r="E477" s="60"/>
    </row>
    <row r="478" spans="3:5" ht="15.75" customHeight="1" x14ac:dyDescent="0.3">
      <c r="C478" s="60"/>
      <c r="D478" s="60"/>
      <c r="E478" s="60"/>
    </row>
    <row r="479" spans="3:5" ht="15.75" customHeight="1" x14ac:dyDescent="0.3">
      <c r="C479" s="60"/>
      <c r="D479" s="60"/>
      <c r="E479" s="60"/>
    </row>
    <row r="480" spans="3:5" ht="15.75" customHeight="1" x14ac:dyDescent="0.3">
      <c r="C480" s="60"/>
      <c r="D480" s="60"/>
      <c r="E480" s="60"/>
    </row>
    <row r="481" spans="3:5" ht="15.75" customHeight="1" x14ac:dyDescent="0.3">
      <c r="C481" s="60"/>
      <c r="D481" s="60"/>
      <c r="E481" s="60"/>
    </row>
    <row r="482" spans="3:5" ht="15.75" customHeight="1" x14ac:dyDescent="0.3">
      <c r="C482" s="60"/>
      <c r="D482" s="60"/>
      <c r="E482" s="60"/>
    </row>
    <row r="483" spans="3:5" ht="15.75" customHeight="1" x14ac:dyDescent="0.3">
      <c r="C483" s="60"/>
      <c r="D483" s="60"/>
      <c r="E483" s="60"/>
    </row>
    <row r="484" spans="3:5" ht="15.75" customHeight="1" x14ac:dyDescent="0.3">
      <c r="C484" s="60"/>
      <c r="D484" s="60"/>
      <c r="E484" s="60"/>
    </row>
    <row r="485" spans="3:5" ht="15.75" customHeight="1" x14ac:dyDescent="0.3">
      <c r="C485" s="60"/>
      <c r="D485" s="60"/>
      <c r="E485" s="60"/>
    </row>
    <row r="486" spans="3:5" ht="15.75" customHeight="1" x14ac:dyDescent="0.3">
      <c r="C486" s="60"/>
      <c r="D486" s="60"/>
      <c r="E486" s="60"/>
    </row>
    <row r="487" spans="3:5" ht="15.75" customHeight="1" x14ac:dyDescent="0.3">
      <c r="C487" s="60"/>
      <c r="D487" s="60"/>
      <c r="E487" s="60"/>
    </row>
    <row r="488" spans="3:5" ht="15.75" customHeight="1" x14ac:dyDescent="0.3">
      <c r="C488" s="60"/>
      <c r="D488" s="60"/>
      <c r="E488" s="60"/>
    </row>
    <row r="489" spans="3:5" ht="15.75" customHeight="1" x14ac:dyDescent="0.3">
      <c r="C489" s="60"/>
      <c r="D489" s="60"/>
      <c r="E489" s="60"/>
    </row>
    <row r="490" spans="3:5" ht="15.75" customHeight="1" x14ac:dyDescent="0.3">
      <c r="C490" s="60"/>
      <c r="D490" s="60"/>
      <c r="E490" s="60"/>
    </row>
    <row r="491" spans="3:5" ht="15.75" customHeight="1" x14ac:dyDescent="0.3">
      <c r="C491" s="60"/>
      <c r="D491" s="60"/>
      <c r="E491" s="60"/>
    </row>
    <row r="492" spans="3:5" ht="15.75" customHeight="1" x14ac:dyDescent="0.3">
      <c r="C492" s="60"/>
      <c r="D492" s="60"/>
      <c r="E492" s="60"/>
    </row>
    <row r="493" spans="3:5" ht="15.75" customHeight="1" x14ac:dyDescent="0.3">
      <c r="C493" s="60"/>
      <c r="D493" s="60"/>
      <c r="E493" s="60"/>
    </row>
    <row r="494" spans="3:5" ht="15.75" customHeight="1" x14ac:dyDescent="0.3">
      <c r="C494" s="60"/>
      <c r="D494" s="60"/>
      <c r="E494" s="60"/>
    </row>
    <row r="495" spans="3:5" ht="15.75" customHeight="1" x14ac:dyDescent="0.3">
      <c r="C495" s="60"/>
      <c r="D495" s="60"/>
      <c r="E495" s="60"/>
    </row>
    <row r="496" spans="3:5" ht="15.75" customHeight="1" x14ac:dyDescent="0.3">
      <c r="C496" s="60"/>
      <c r="D496" s="60"/>
      <c r="E496" s="60"/>
    </row>
    <row r="497" spans="3:5" ht="15.75" customHeight="1" x14ac:dyDescent="0.3">
      <c r="C497" s="60"/>
      <c r="D497" s="60"/>
      <c r="E497" s="60"/>
    </row>
    <row r="498" spans="3:5" ht="15.75" customHeight="1" x14ac:dyDescent="0.3">
      <c r="C498" s="60"/>
      <c r="D498" s="60"/>
      <c r="E498" s="60"/>
    </row>
    <row r="499" spans="3:5" ht="15.75" customHeight="1" x14ac:dyDescent="0.3">
      <c r="C499" s="60"/>
      <c r="D499" s="60"/>
      <c r="E499" s="60"/>
    </row>
    <row r="500" spans="3:5" ht="15.75" customHeight="1" x14ac:dyDescent="0.3">
      <c r="C500" s="60"/>
      <c r="D500" s="60"/>
      <c r="E500" s="60"/>
    </row>
    <row r="501" spans="3:5" ht="15.75" customHeight="1" x14ac:dyDescent="0.3">
      <c r="C501" s="60"/>
      <c r="D501" s="60"/>
      <c r="E501" s="60"/>
    </row>
    <row r="502" spans="3:5" ht="15.75" customHeight="1" x14ac:dyDescent="0.3">
      <c r="C502" s="60"/>
      <c r="D502" s="60"/>
      <c r="E502" s="60"/>
    </row>
    <row r="503" spans="3:5" ht="15.75" customHeight="1" x14ac:dyDescent="0.3">
      <c r="C503" s="60"/>
      <c r="D503" s="60"/>
      <c r="E503" s="60"/>
    </row>
    <row r="504" spans="3:5" ht="15.75" customHeight="1" x14ac:dyDescent="0.3">
      <c r="C504" s="60"/>
      <c r="D504" s="60"/>
      <c r="E504" s="60"/>
    </row>
    <row r="505" spans="3:5" ht="15.75" customHeight="1" x14ac:dyDescent="0.3">
      <c r="C505" s="60"/>
      <c r="D505" s="60"/>
      <c r="E505" s="60"/>
    </row>
    <row r="506" spans="3:5" ht="15.75" customHeight="1" x14ac:dyDescent="0.3">
      <c r="C506" s="60"/>
      <c r="D506" s="60"/>
      <c r="E506" s="60"/>
    </row>
    <row r="507" spans="3:5" ht="15.75" customHeight="1" x14ac:dyDescent="0.3">
      <c r="C507" s="60"/>
      <c r="D507" s="60"/>
      <c r="E507" s="60"/>
    </row>
    <row r="508" spans="3:5" ht="15.75" customHeight="1" x14ac:dyDescent="0.3">
      <c r="C508" s="60"/>
      <c r="D508" s="60"/>
      <c r="E508" s="60"/>
    </row>
    <row r="509" spans="3:5" ht="15.75" customHeight="1" x14ac:dyDescent="0.3">
      <c r="C509" s="60"/>
      <c r="D509" s="60"/>
      <c r="E509" s="60"/>
    </row>
    <row r="510" spans="3:5" ht="15.75" customHeight="1" x14ac:dyDescent="0.3">
      <c r="C510" s="60"/>
      <c r="D510" s="60"/>
      <c r="E510" s="60"/>
    </row>
    <row r="511" spans="3:5" ht="15.75" customHeight="1" x14ac:dyDescent="0.3">
      <c r="C511" s="60"/>
      <c r="D511" s="60"/>
      <c r="E511" s="60"/>
    </row>
    <row r="512" spans="3:5" ht="15.75" customHeight="1" x14ac:dyDescent="0.3">
      <c r="C512" s="60"/>
      <c r="D512" s="60"/>
      <c r="E512" s="60"/>
    </row>
    <row r="513" spans="3:5" ht="15.75" customHeight="1" x14ac:dyDescent="0.3">
      <c r="C513" s="60"/>
      <c r="D513" s="60"/>
      <c r="E513" s="60"/>
    </row>
    <row r="514" spans="3:5" ht="15.75" customHeight="1" x14ac:dyDescent="0.3">
      <c r="C514" s="60"/>
      <c r="D514" s="60"/>
      <c r="E514" s="60"/>
    </row>
    <row r="515" spans="3:5" ht="15.75" customHeight="1" x14ac:dyDescent="0.3">
      <c r="C515" s="60"/>
      <c r="D515" s="60"/>
      <c r="E515" s="60"/>
    </row>
    <row r="516" spans="3:5" ht="15.75" customHeight="1" x14ac:dyDescent="0.3">
      <c r="C516" s="60"/>
      <c r="D516" s="60"/>
      <c r="E516" s="60"/>
    </row>
    <row r="517" spans="3:5" ht="15.75" customHeight="1" x14ac:dyDescent="0.3">
      <c r="C517" s="60"/>
      <c r="D517" s="60"/>
      <c r="E517" s="60"/>
    </row>
    <row r="518" spans="3:5" ht="15.75" customHeight="1" x14ac:dyDescent="0.3">
      <c r="C518" s="60"/>
      <c r="D518" s="60"/>
      <c r="E518" s="60"/>
    </row>
    <row r="519" spans="3:5" ht="15.75" customHeight="1" x14ac:dyDescent="0.3">
      <c r="C519" s="60"/>
      <c r="D519" s="60"/>
      <c r="E519" s="60"/>
    </row>
    <row r="520" spans="3:5" ht="15.75" customHeight="1" x14ac:dyDescent="0.3">
      <c r="C520" s="60"/>
      <c r="D520" s="60"/>
      <c r="E520" s="60"/>
    </row>
    <row r="521" spans="3:5" ht="15.75" customHeight="1" x14ac:dyDescent="0.3">
      <c r="C521" s="60"/>
      <c r="D521" s="60"/>
      <c r="E521" s="60"/>
    </row>
    <row r="522" spans="3:5" ht="15.75" customHeight="1" x14ac:dyDescent="0.3">
      <c r="C522" s="60"/>
      <c r="D522" s="60"/>
      <c r="E522" s="60"/>
    </row>
    <row r="523" spans="3:5" ht="15.75" customHeight="1" x14ac:dyDescent="0.3">
      <c r="C523" s="60"/>
      <c r="D523" s="60"/>
      <c r="E523" s="60"/>
    </row>
    <row r="524" spans="3:5" ht="15.75" customHeight="1" x14ac:dyDescent="0.3">
      <c r="C524" s="60"/>
      <c r="D524" s="60"/>
      <c r="E524" s="60"/>
    </row>
    <row r="525" spans="3:5" ht="15.75" customHeight="1" x14ac:dyDescent="0.3">
      <c r="C525" s="60"/>
      <c r="D525" s="60"/>
      <c r="E525" s="60"/>
    </row>
    <row r="526" spans="3:5" ht="15.75" customHeight="1" x14ac:dyDescent="0.3">
      <c r="C526" s="60"/>
      <c r="D526" s="60"/>
      <c r="E526" s="60"/>
    </row>
    <row r="527" spans="3:5" ht="15.75" customHeight="1" x14ac:dyDescent="0.3">
      <c r="C527" s="60"/>
      <c r="D527" s="60"/>
      <c r="E527" s="60"/>
    </row>
    <row r="528" spans="3:5" ht="15.75" customHeight="1" x14ac:dyDescent="0.3">
      <c r="C528" s="60"/>
      <c r="D528" s="60"/>
      <c r="E528" s="60"/>
    </row>
    <row r="529" spans="3:5" ht="15.75" customHeight="1" x14ac:dyDescent="0.3">
      <c r="C529" s="60"/>
      <c r="D529" s="60"/>
      <c r="E529" s="60"/>
    </row>
    <row r="530" spans="3:5" ht="15.75" customHeight="1" x14ac:dyDescent="0.3">
      <c r="C530" s="60"/>
      <c r="D530" s="60"/>
      <c r="E530" s="60"/>
    </row>
    <row r="531" spans="3:5" ht="15.75" customHeight="1" x14ac:dyDescent="0.3">
      <c r="C531" s="60"/>
      <c r="D531" s="60"/>
      <c r="E531" s="60"/>
    </row>
    <row r="532" spans="3:5" ht="15.75" customHeight="1" x14ac:dyDescent="0.3">
      <c r="C532" s="60"/>
      <c r="D532" s="60"/>
      <c r="E532" s="60"/>
    </row>
    <row r="533" spans="3:5" ht="15.75" customHeight="1" x14ac:dyDescent="0.3">
      <c r="C533" s="60"/>
      <c r="D533" s="60"/>
      <c r="E533" s="60"/>
    </row>
    <row r="534" spans="3:5" ht="15.75" customHeight="1" x14ac:dyDescent="0.3">
      <c r="C534" s="60"/>
      <c r="D534" s="60"/>
      <c r="E534" s="60"/>
    </row>
    <row r="535" spans="3:5" ht="15.75" customHeight="1" x14ac:dyDescent="0.3">
      <c r="C535" s="60"/>
      <c r="D535" s="60"/>
      <c r="E535" s="60"/>
    </row>
    <row r="536" spans="3:5" ht="15.75" customHeight="1" x14ac:dyDescent="0.3">
      <c r="C536" s="60"/>
      <c r="D536" s="60"/>
      <c r="E536" s="60"/>
    </row>
    <row r="537" spans="3:5" ht="15.75" customHeight="1" x14ac:dyDescent="0.3">
      <c r="C537" s="60"/>
      <c r="D537" s="60"/>
      <c r="E537" s="60"/>
    </row>
    <row r="538" spans="3:5" ht="15.75" customHeight="1" x14ac:dyDescent="0.3">
      <c r="C538" s="60"/>
      <c r="D538" s="60"/>
      <c r="E538" s="60"/>
    </row>
    <row r="539" spans="3:5" ht="15.75" customHeight="1" x14ac:dyDescent="0.3">
      <c r="C539" s="60"/>
      <c r="D539" s="60"/>
      <c r="E539" s="60"/>
    </row>
    <row r="540" spans="3:5" ht="15.75" customHeight="1" x14ac:dyDescent="0.3">
      <c r="C540" s="60"/>
      <c r="D540" s="60"/>
      <c r="E540" s="60"/>
    </row>
    <row r="541" spans="3:5" ht="15.75" customHeight="1" x14ac:dyDescent="0.3">
      <c r="C541" s="60"/>
      <c r="D541" s="60"/>
      <c r="E541" s="60"/>
    </row>
    <row r="542" spans="3:5" ht="15.75" customHeight="1" x14ac:dyDescent="0.3">
      <c r="C542" s="60"/>
      <c r="D542" s="60"/>
      <c r="E542" s="60"/>
    </row>
    <row r="543" spans="3:5" ht="15.75" customHeight="1" x14ac:dyDescent="0.3">
      <c r="C543" s="60"/>
      <c r="D543" s="60"/>
      <c r="E543" s="60"/>
    </row>
    <row r="544" spans="3:5" ht="15.75" customHeight="1" x14ac:dyDescent="0.3">
      <c r="C544" s="60"/>
      <c r="D544" s="60"/>
      <c r="E544" s="60"/>
    </row>
    <row r="545" spans="3:5" ht="15.75" customHeight="1" x14ac:dyDescent="0.3">
      <c r="C545" s="60"/>
      <c r="D545" s="60"/>
      <c r="E545" s="60"/>
    </row>
    <row r="546" spans="3:5" ht="15.75" customHeight="1" x14ac:dyDescent="0.3">
      <c r="C546" s="60"/>
      <c r="D546" s="60"/>
      <c r="E546" s="60"/>
    </row>
    <row r="547" spans="3:5" ht="15.75" customHeight="1" x14ac:dyDescent="0.3">
      <c r="C547" s="60"/>
      <c r="D547" s="60"/>
      <c r="E547" s="60"/>
    </row>
    <row r="548" spans="3:5" ht="15.75" customHeight="1" x14ac:dyDescent="0.3">
      <c r="C548" s="60"/>
      <c r="D548" s="60"/>
      <c r="E548" s="60"/>
    </row>
    <row r="549" spans="3:5" ht="15.75" customHeight="1" x14ac:dyDescent="0.3">
      <c r="C549" s="60"/>
      <c r="D549" s="60"/>
      <c r="E549" s="60"/>
    </row>
    <row r="550" spans="3:5" ht="15.75" customHeight="1" x14ac:dyDescent="0.3">
      <c r="C550" s="60"/>
      <c r="D550" s="60"/>
      <c r="E550" s="60"/>
    </row>
    <row r="551" spans="3:5" ht="15.75" customHeight="1" x14ac:dyDescent="0.3">
      <c r="C551" s="60"/>
      <c r="D551" s="60"/>
      <c r="E551" s="60"/>
    </row>
    <row r="552" spans="3:5" ht="15.75" customHeight="1" x14ac:dyDescent="0.3">
      <c r="C552" s="60"/>
      <c r="D552" s="60"/>
      <c r="E552" s="60"/>
    </row>
    <row r="553" spans="3:5" ht="15.75" customHeight="1" x14ac:dyDescent="0.3">
      <c r="C553" s="60"/>
      <c r="D553" s="60"/>
      <c r="E553" s="60"/>
    </row>
    <row r="554" spans="3:5" ht="15.75" customHeight="1" x14ac:dyDescent="0.3">
      <c r="C554" s="60"/>
      <c r="D554" s="60"/>
      <c r="E554" s="60"/>
    </row>
    <row r="555" spans="3:5" ht="15.75" customHeight="1" x14ac:dyDescent="0.3">
      <c r="C555" s="60"/>
      <c r="D555" s="60"/>
      <c r="E555" s="60"/>
    </row>
    <row r="556" spans="3:5" ht="15.75" customHeight="1" x14ac:dyDescent="0.3">
      <c r="C556" s="60"/>
      <c r="D556" s="60"/>
      <c r="E556" s="60"/>
    </row>
    <row r="557" spans="3:5" ht="15.75" customHeight="1" x14ac:dyDescent="0.3">
      <c r="C557" s="60"/>
      <c r="D557" s="60"/>
      <c r="E557" s="60"/>
    </row>
    <row r="558" spans="3:5" ht="15.75" customHeight="1" x14ac:dyDescent="0.3">
      <c r="C558" s="60"/>
      <c r="D558" s="60"/>
      <c r="E558" s="60"/>
    </row>
    <row r="559" spans="3:5" ht="15.75" customHeight="1" x14ac:dyDescent="0.3">
      <c r="C559" s="60"/>
      <c r="D559" s="60"/>
      <c r="E559" s="60"/>
    </row>
    <row r="560" spans="3:5" ht="15.75" customHeight="1" x14ac:dyDescent="0.3">
      <c r="C560" s="60"/>
      <c r="D560" s="60"/>
      <c r="E560" s="60"/>
    </row>
    <row r="561" spans="3:5" ht="15.75" customHeight="1" x14ac:dyDescent="0.3">
      <c r="C561" s="60"/>
      <c r="D561" s="60"/>
      <c r="E561" s="60"/>
    </row>
    <row r="562" spans="3:5" ht="15.75" customHeight="1" x14ac:dyDescent="0.3">
      <c r="C562" s="60"/>
      <c r="D562" s="60"/>
      <c r="E562" s="60"/>
    </row>
    <row r="563" spans="3:5" ht="15.75" customHeight="1" x14ac:dyDescent="0.3">
      <c r="C563" s="60"/>
      <c r="D563" s="60"/>
      <c r="E563" s="60"/>
    </row>
    <row r="564" spans="3:5" ht="15.75" customHeight="1" x14ac:dyDescent="0.3">
      <c r="C564" s="60"/>
      <c r="D564" s="60"/>
      <c r="E564" s="60"/>
    </row>
    <row r="565" spans="3:5" ht="15.75" customHeight="1" x14ac:dyDescent="0.3">
      <c r="C565" s="60"/>
      <c r="D565" s="60"/>
      <c r="E565" s="60"/>
    </row>
    <row r="566" spans="3:5" ht="15.75" customHeight="1" x14ac:dyDescent="0.3">
      <c r="C566" s="60"/>
      <c r="D566" s="60"/>
      <c r="E566" s="60"/>
    </row>
    <row r="567" spans="3:5" ht="15.75" customHeight="1" x14ac:dyDescent="0.3">
      <c r="C567" s="60"/>
      <c r="D567" s="60"/>
      <c r="E567" s="60"/>
    </row>
    <row r="568" spans="3:5" ht="15.75" customHeight="1" x14ac:dyDescent="0.3">
      <c r="C568" s="60"/>
      <c r="D568" s="60"/>
      <c r="E568" s="60"/>
    </row>
    <row r="569" spans="3:5" ht="15.75" customHeight="1" x14ac:dyDescent="0.3">
      <c r="C569" s="60"/>
      <c r="D569" s="60"/>
      <c r="E569" s="60"/>
    </row>
    <row r="570" spans="3:5" ht="15.75" customHeight="1" x14ac:dyDescent="0.3">
      <c r="C570" s="60"/>
      <c r="D570" s="60"/>
      <c r="E570" s="60"/>
    </row>
    <row r="571" spans="3:5" ht="15.75" customHeight="1" x14ac:dyDescent="0.3">
      <c r="C571" s="60"/>
      <c r="D571" s="60"/>
      <c r="E571" s="60"/>
    </row>
    <row r="572" spans="3:5" ht="15.75" customHeight="1" x14ac:dyDescent="0.3">
      <c r="C572" s="60"/>
      <c r="D572" s="60"/>
      <c r="E572" s="60"/>
    </row>
    <row r="573" spans="3:5" ht="15.75" customHeight="1" x14ac:dyDescent="0.3">
      <c r="C573" s="60"/>
      <c r="D573" s="60"/>
      <c r="E573" s="60"/>
    </row>
    <row r="574" spans="3:5" ht="15.75" customHeight="1" x14ac:dyDescent="0.3">
      <c r="C574" s="60"/>
      <c r="D574" s="60"/>
      <c r="E574" s="60"/>
    </row>
    <row r="575" spans="3:5" ht="15.75" customHeight="1" x14ac:dyDescent="0.3">
      <c r="C575" s="60"/>
      <c r="D575" s="60"/>
      <c r="E575" s="60"/>
    </row>
    <row r="576" spans="3:5" ht="15.75" customHeight="1" x14ac:dyDescent="0.3">
      <c r="C576" s="60"/>
      <c r="D576" s="60"/>
      <c r="E576" s="60"/>
    </row>
    <row r="577" spans="3:5" ht="15.75" customHeight="1" x14ac:dyDescent="0.3">
      <c r="C577" s="60"/>
      <c r="D577" s="60"/>
      <c r="E577" s="60"/>
    </row>
    <row r="578" spans="3:5" ht="15.75" customHeight="1" x14ac:dyDescent="0.3">
      <c r="C578" s="60"/>
      <c r="D578" s="60"/>
      <c r="E578" s="60"/>
    </row>
    <row r="579" spans="3:5" ht="15.75" customHeight="1" x14ac:dyDescent="0.3">
      <c r="C579" s="60"/>
      <c r="D579" s="60"/>
      <c r="E579" s="60"/>
    </row>
    <row r="580" spans="3:5" ht="15.75" customHeight="1" x14ac:dyDescent="0.3">
      <c r="C580" s="60"/>
      <c r="D580" s="60"/>
      <c r="E580" s="60"/>
    </row>
    <row r="581" spans="3:5" ht="15.75" customHeight="1" x14ac:dyDescent="0.3">
      <c r="C581" s="60"/>
      <c r="D581" s="60"/>
      <c r="E581" s="60"/>
    </row>
    <row r="582" spans="3:5" ht="15.75" customHeight="1" x14ac:dyDescent="0.3">
      <c r="C582" s="60"/>
      <c r="D582" s="60"/>
      <c r="E582" s="60"/>
    </row>
    <row r="583" spans="3:5" ht="15.75" customHeight="1" x14ac:dyDescent="0.3">
      <c r="C583" s="60"/>
      <c r="D583" s="60"/>
      <c r="E583" s="60"/>
    </row>
    <row r="584" spans="3:5" ht="15.75" customHeight="1" x14ac:dyDescent="0.3">
      <c r="C584" s="60"/>
      <c r="D584" s="60"/>
      <c r="E584" s="60"/>
    </row>
    <row r="585" spans="3:5" ht="15.75" customHeight="1" x14ac:dyDescent="0.3">
      <c r="C585" s="60"/>
      <c r="D585" s="60"/>
      <c r="E585" s="60"/>
    </row>
    <row r="586" spans="3:5" ht="15.75" customHeight="1" x14ac:dyDescent="0.3">
      <c r="C586" s="60"/>
      <c r="D586" s="60"/>
      <c r="E586" s="60"/>
    </row>
    <row r="587" spans="3:5" ht="15.75" customHeight="1" x14ac:dyDescent="0.3">
      <c r="C587" s="60"/>
      <c r="D587" s="60"/>
      <c r="E587" s="60"/>
    </row>
    <row r="588" spans="3:5" ht="15.75" customHeight="1" x14ac:dyDescent="0.3">
      <c r="C588" s="60"/>
      <c r="D588" s="60"/>
      <c r="E588" s="60"/>
    </row>
    <row r="589" spans="3:5" ht="15.75" customHeight="1" x14ac:dyDescent="0.3">
      <c r="C589" s="60"/>
      <c r="D589" s="60"/>
      <c r="E589" s="60"/>
    </row>
    <row r="590" spans="3:5" ht="15.75" customHeight="1" x14ac:dyDescent="0.3">
      <c r="C590" s="60"/>
      <c r="D590" s="60"/>
      <c r="E590" s="60"/>
    </row>
    <row r="591" spans="3:5" ht="15.75" customHeight="1" x14ac:dyDescent="0.3">
      <c r="C591" s="60"/>
      <c r="D591" s="60"/>
      <c r="E591" s="60"/>
    </row>
    <row r="592" spans="3:5" ht="15.75" customHeight="1" x14ac:dyDescent="0.3">
      <c r="C592" s="60"/>
      <c r="D592" s="60"/>
      <c r="E592" s="60"/>
    </row>
    <row r="593" spans="3:5" ht="15.75" customHeight="1" x14ac:dyDescent="0.3">
      <c r="C593" s="60"/>
      <c r="D593" s="60"/>
      <c r="E593" s="60"/>
    </row>
    <row r="594" spans="3:5" ht="15.75" customHeight="1" x14ac:dyDescent="0.3">
      <c r="C594" s="60"/>
      <c r="D594" s="60"/>
      <c r="E594" s="60"/>
    </row>
    <row r="595" spans="3:5" ht="15.75" customHeight="1" x14ac:dyDescent="0.3">
      <c r="C595" s="60"/>
      <c r="D595" s="60"/>
      <c r="E595" s="60"/>
    </row>
    <row r="596" spans="3:5" ht="15.75" customHeight="1" x14ac:dyDescent="0.3">
      <c r="C596" s="60"/>
      <c r="D596" s="60"/>
      <c r="E596" s="60"/>
    </row>
    <row r="597" spans="3:5" ht="15.75" customHeight="1" x14ac:dyDescent="0.3">
      <c r="C597" s="60"/>
      <c r="D597" s="60"/>
      <c r="E597" s="60"/>
    </row>
    <row r="598" spans="3:5" ht="15.75" customHeight="1" x14ac:dyDescent="0.3">
      <c r="C598" s="60"/>
      <c r="D598" s="60"/>
      <c r="E598" s="60"/>
    </row>
    <row r="599" spans="3:5" ht="15.75" customHeight="1" x14ac:dyDescent="0.3">
      <c r="C599" s="60"/>
      <c r="D599" s="60"/>
      <c r="E599" s="60"/>
    </row>
    <row r="600" spans="3:5" ht="15.75" customHeight="1" x14ac:dyDescent="0.3">
      <c r="C600" s="60"/>
      <c r="D600" s="60"/>
      <c r="E600" s="60"/>
    </row>
    <row r="601" spans="3:5" ht="15.75" customHeight="1" x14ac:dyDescent="0.3">
      <c r="C601" s="60"/>
      <c r="D601" s="60"/>
      <c r="E601" s="60"/>
    </row>
    <row r="602" spans="3:5" ht="15.75" customHeight="1" x14ac:dyDescent="0.3">
      <c r="C602" s="60"/>
      <c r="D602" s="60"/>
      <c r="E602" s="60"/>
    </row>
    <row r="603" spans="3:5" ht="15.75" customHeight="1" x14ac:dyDescent="0.3">
      <c r="C603" s="60"/>
      <c r="D603" s="60"/>
      <c r="E603" s="60"/>
    </row>
    <row r="604" spans="3:5" ht="15.75" customHeight="1" x14ac:dyDescent="0.3">
      <c r="C604" s="60"/>
      <c r="D604" s="60"/>
      <c r="E604" s="60"/>
    </row>
    <row r="605" spans="3:5" ht="15.75" customHeight="1" x14ac:dyDescent="0.3">
      <c r="C605" s="60"/>
      <c r="D605" s="60"/>
      <c r="E605" s="60"/>
    </row>
    <row r="606" spans="3:5" ht="15.75" customHeight="1" x14ac:dyDescent="0.3">
      <c r="C606" s="60"/>
      <c r="D606" s="60"/>
      <c r="E606" s="60"/>
    </row>
    <row r="607" spans="3:5" ht="15.75" customHeight="1" x14ac:dyDescent="0.3">
      <c r="C607" s="60"/>
      <c r="D607" s="60"/>
      <c r="E607" s="60"/>
    </row>
    <row r="608" spans="3:5" ht="15.75" customHeight="1" x14ac:dyDescent="0.3">
      <c r="C608" s="60"/>
      <c r="D608" s="60"/>
      <c r="E608" s="60"/>
    </row>
    <row r="609" spans="3:5" ht="15.75" customHeight="1" x14ac:dyDescent="0.3">
      <c r="C609" s="60"/>
      <c r="D609" s="60"/>
      <c r="E609" s="60"/>
    </row>
    <row r="610" spans="3:5" ht="15.75" customHeight="1" x14ac:dyDescent="0.3">
      <c r="C610" s="60"/>
      <c r="D610" s="60"/>
      <c r="E610" s="60"/>
    </row>
    <row r="611" spans="3:5" ht="15.75" customHeight="1" x14ac:dyDescent="0.3">
      <c r="C611" s="60"/>
      <c r="D611" s="60"/>
      <c r="E611" s="60"/>
    </row>
    <row r="612" spans="3:5" ht="15.75" customHeight="1" x14ac:dyDescent="0.3">
      <c r="C612" s="60"/>
      <c r="D612" s="60"/>
      <c r="E612" s="60"/>
    </row>
    <row r="613" spans="3:5" ht="15.75" customHeight="1" x14ac:dyDescent="0.3">
      <c r="C613" s="60"/>
      <c r="D613" s="60"/>
      <c r="E613" s="60"/>
    </row>
    <row r="614" spans="3:5" ht="15.75" customHeight="1" x14ac:dyDescent="0.3">
      <c r="C614" s="60"/>
      <c r="D614" s="60"/>
      <c r="E614" s="60"/>
    </row>
    <row r="615" spans="3:5" ht="15.75" customHeight="1" x14ac:dyDescent="0.3">
      <c r="C615" s="60"/>
      <c r="D615" s="60"/>
      <c r="E615" s="60"/>
    </row>
    <row r="616" spans="3:5" ht="15.75" customHeight="1" x14ac:dyDescent="0.3">
      <c r="C616" s="60"/>
      <c r="D616" s="60"/>
      <c r="E616" s="60"/>
    </row>
    <row r="617" spans="3:5" ht="15.75" customHeight="1" x14ac:dyDescent="0.3">
      <c r="C617" s="60"/>
      <c r="D617" s="60"/>
      <c r="E617" s="60"/>
    </row>
    <row r="618" spans="3:5" ht="15.75" customHeight="1" x14ac:dyDescent="0.3">
      <c r="C618" s="60"/>
      <c r="D618" s="60"/>
      <c r="E618" s="60"/>
    </row>
    <row r="619" spans="3:5" ht="15.75" customHeight="1" x14ac:dyDescent="0.3">
      <c r="C619" s="60"/>
      <c r="D619" s="60"/>
      <c r="E619" s="60"/>
    </row>
    <row r="620" spans="3:5" ht="15.75" customHeight="1" x14ac:dyDescent="0.3">
      <c r="C620" s="60"/>
      <c r="D620" s="60"/>
      <c r="E620" s="60"/>
    </row>
    <row r="621" spans="3:5" ht="15.75" customHeight="1" x14ac:dyDescent="0.3">
      <c r="C621" s="60"/>
      <c r="D621" s="60"/>
      <c r="E621" s="60"/>
    </row>
    <row r="622" spans="3:5" ht="15.75" customHeight="1" x14ac:dyDescent="0.3">
      <c r="C622" s="60"/>
      <c r="D622" s="60"/>
      <c r="E622" s="60"/>
    </row>
    <row r="623" spans="3:5" ht="15.75" customHeight="1" x14ac:dyDescent="0.3">
      <c r="C623" s="60"/>
      <c r="D623" s="60"/>
      <c r="E623" s="60"/>
    </row>
    <row r="624" spans="3:5" ht="15.75" customHeight="1" x14ac:dyDescent="0.3">
      <c r="C624" s="60"/>
      <c r="D624" s="60"/>
      <c r="E624" s="60"/>
    </row>
    <row r="625" spans="3:5" ht="15.75" customHeight="1" x14ac:dyDescent="0.3">
      <c r="C625" s="60"/>
      <c r="D625" s="60"/>
      <c r="E625" s="60"/>
    </row>
    <row r="626" spans="3:5" ht="15.75" customHeight="1" x14ac:dyDescent="0.3">
      <c r="C626" s="60"/>
      <c r="D626" s="60"/>
      <c r="E626" s="60"/>
    </row>
    <row r="627" spans="3:5" ht="15.75" customHeight="1" x14ac:dyDescent="0.3">
      <c r="C627" s="60"/>
      <c r="D627" s="60"/>
      <c r="E627" s="60"/>
    </row>
    <row r="628" spans="3:5" ht="15.75" customHeight="1" x14ac:dyDescent="0.3">
      <c r="C628" s="60"/>
      <c r="D628" s="60"/>
      <c r="E628" s="60"/>
    </row>
    <row r="629" spans="3:5" ht="15.75" customHeight="1" x14ac:dyDescent="0.3">
      <c r="C629" s="60"/>
      <c r="D629" s="60"/>
      <c r="E629" s="60"/>
    </row>
    <row r="630" spans="3:5" ht="15.75" customHeight="1" x14ac:dyDescent="0.3">
      <c r="C630" s="60"/>
      <c r="D630" s="60"/>
      <c r="E630" s="60"/>
    </row>
    <row r="631" spans="3:5" ht="15.75" customHeight="1" x14ac:dyDescent="0.3">
      <c r="C631" s="60"/>
      <c r="D631" s="60"/>
      <c r="E631" s="60"/>
    </row>
    <row r="632" spans="3:5" ht="15.75" customHeight="1" x14ac:dyDescent="0.3">
      <c r="C632" s="60"/>
      <c r="D632" s="60"/>
      <c r="E632" s="60"/>
    </row>
    <row r="633" spans="3:5" ht="15.75" customHeight="1" x14ac:dyDescent="0.3">
      <c r="C633" s="60"/>
      <c r="D633" s="60"/>
      <c r="E633" s="60"/>
    </row>
    <row r="634" spans="3:5" ht="15.75" customHeight="1" x14ac:dyDescent="0.3">
      <c r="C634" s="60"/>
      <c r="D634" s="60"/>
      <c r="E634" s="60"/>
    </row>
    <row r="635" spans="3:5" ht="15.75" customHeight="1" x14ac:dyDescent="0.3">
      <c r="C635" s="60"/>
      <c r="D635" s="60"/>
      <c r="E635" s="60"/>
    </row>
    <row r="636" spans="3:5" ht="15.75" customHeight="1" x14ac:dyDescent="0.3">
      <c r="C636" s="60"/>
      <c r="D636" s="60"/>
      <c r="E636" s="60"/>
    </row>
    <row r="637" spans="3:5" ht="15.75" customHeight="1" x14ac:dyDescent="0.3">
      <c r="C637" s="60"/>
      <c r="D637" s="60"/>
      <c r="E637" s="60"/>
    </row>
    <row r="638" spans="3:5" ht="15.75" customHeight="1" x14ac:dyDescent="0.3">
      <c r="C638" s="60"/>
      <c r="D638" s="60"/>
      <c r="E638" s="60"/>
    </row>
    <row r="639" spans="3:5" ht="15.75" customHeight="1" x14ac:dyDescent="0.3">
      <c r="C639" s="60"/>
      <c r="D639" s="60"/>
      <c r="E639" s="60"/>
    </row>
    <row r="640" spans="3:5" ht="15.75" customHeight="1" x14ac:dyDescent="0.3">
      <c r="C640" s="60"/>
      <c r="D640" s="60"/>
      <c r="E640" s="60"/>
    </row>
    <row r="641" spans="3:5" ht="15.75" customHeight="1" x14ac:dyDescent="0.3">
      <c r="C641" s="60"/>
      <c r="D641" s="60"/>
      <c r="E641" s="60"/>
    </row>
    <row r="642" spans="3:5" ht="15.75" customHeight="1" x14ac:dyDescent="0.3">
      <c r="C642" s="60"/>
      <c r="D642" s="60"/>
      <c r="E642" s="60"/>
    </row>
    <row r="643" spans="3:5" ht="15.75" customHeight="1" x14ac:dyDescent="0.3">
      <c r="C643" s="60"/>
      <c r="D643" s="60"/>
      <c r="E643" s="60"/>
    </row>
    <row r="644" spans="3:5" ht="15.75" customHeight="1" x14ac:dyDescent="0.3">
      <c r="C644" s="60"/>
      <c r="D644" s="60"/>
      <c r="E644" s="60"/>
    </row>
    <row r="645" spans="3:5" ht="15.75" customHeight="1" x14ac:dyDescent="0.3">
      <c r="C645" s="60"/>
      <c r="D645" s="60"/>
      <c r="E645" s="60"/>
    </row>
    <row r="646" spans="3:5" ht="15.75" customHeight="1" x14ac:dyDescent="0.3">
      <c r="C646" s="60"/>
      <c r="D646" s="60"/>
      <c r="E646" s="60"/>
    </row>
    <row r="647" spans="3:5" ht="15.75" customHeight="1" x14ac:dyDescent="0.3">
      <c r="C647" s="60"/>
      <c r="D647" s="60"/>
      <c r="E647" s="60"/>
    </row>
    <row r="648" spans="3:5" ht="15.75" customHeight="1" x14ac:dyDescent="0.3">
      <c r="C648" s="60"/>
      <c r="D648" s="60"/>
      <c r="E648" s="60"/>
    </row>
    <row r="649" spans="3:5" ht="15.75" customHeight="1" x14ac:dyDescent="0.3">
      <c r="C649" s="60"/>
      <c r="D649" s="60"/>
      <c r="E649" s="60"/>
    </row>
    <row r="650" spans="3:5" ht="15.75" customHeight="1" x14ac:dyDescent="0.3">
      <c r="C650" s="60"/>
      <c r="D650" s="60"/>
      <c r="E650" s="60"/>
    </row>
    <row r="651" spans="3:5" ht="15.75" customHeight="1" x14ac:dyDescent="0.3">
      <c r="C651" s="60"/>
      <c r="D651" s="60"/>
      <c r="E651" s="60"/>
    </row>
    <row r="652" spans="3:5" ht="15.75" customHeight="1" x14ac:dyDescent="0.3">
      <c r="C652" s="60"/>
      <c r="D652" s="60"/>
      <c r="E652" s="60"/>
    </row>
    <row r="653" spans="3:5" ht="15.75" customHeight="1" x14ac:dyDescent="0.3">
      <c r="C653" s="60"/>
      <c r="D653" s="60"/>
      <c r="E653" s="60"/>
    </row>
    <row r="654" spans="3:5" ht="15.75" customHeight="1" x14ac:dyDescent="0.3">
      <c r="C654" s="60"/>
      <c r="D654" s="60"/>
      <c r="E654" s="60"/>
    </row>
    <row r="655" spans="3:5" ht="15.75" customHeight="1" x14ac:dyDescent="0.3">
      <c r="C655" s="60"/>
      <c r="D655" s="60"/>
      <c r="E655" s="60"/>
    </row>
    <row r="656" spans="3:5" ht="15.75" customHeight="1" x14ac:dyDescent="0.3">
      <c r="C656" s="60"/>
      <c r="D656" s="60"/>
      <c r="E656" s="60"/>
    </row>
    <row r="657" spans="3:5" ht="15.75" customHeight="1" x14ac:dyDescent="0.3">
      <c r="C657" s="60"/>
      <c r="D657" s="60"/>
      <c r="E657" s="60"/>
    </row>
    <row r="658" spans="3:5" ht="15.75" customHeight="1" x14ac:dyDescent="0.3">
      <c r="C658" s="60"/>
      <c r="D658" s="60"/>
      <c r="E658" s="60"/>
    </row>
    <row r="659" spans="3:5" ht="15.75" customHeight="1" x14ac:dyDescent="0.3">
      <c r="C659" s="60"/>
      <c r="D659" s="60"/>
      <c r="E659" s="60"/>
    </row>
    <row r="660" spans="3:5" ht="15.75" customHeight="1" x14ac:dyDescent="0.3">
      <c r="C660" s="60"/>
      <c r="D660" s="60"/>
      <c r="E660" s="60"/>
    </row>
    <row r="661" spans="3:5" ht="15.75" customHeight="1" x14ac:dyDescent="0.3">
      <c r="C661" s="60"/>
      <c r="D661" s="60"/>
      <c r="E661" s="60"/>
    </row>
    <row r="662" spans="3:5" ht="15.75" customHeight="1" x14ac:dyDescent="0.3">
      <c r="C662" s="60"/>
      <c r="D662" s="60"/>
      <c r="E662" s="60"/>
    </row>
    <row r="663" spans="3:5" ht="15.75" customHeight="1" x14ac:dyDescent="0.3">
      <c r="C663" s="60"/>
      <c r="D663" s="60"/>
      <c r="E663" s="60"/>
    </row>
    <row r="664" spans="3:5" ht="15.75" customHeight="1" x14ac:dyDescent="0.3">
      <c r="C664" s="60"/>
      <c r="D664" s="60"/>
      <c r="E664" s="60"/>
    </row>
    <row r="665" spans="3:5" ht="15.75" customHeight="1" x14ac:dyDescent="0.3">
      <c r="C665" s="60"/>
      <c r="D665" s="60"/>
      <c r="E665" s="60"/>
    </row>
    <row r="666" spans="3:5" ht="15.75" customHeight="1" x14ac:dyDescent="0.3">
      <c r="C666" s="60"/>
      <c r="D666" s="60"/>
      <c r="E666" s="60"/>
    </row>
    <row r="667" spans="3:5" ht="15.75" customHeight="1" x14ac:dyDescent="0.3">
      <c r="C667" s="60"/>
      <c r="D667" s="60"/>
      <c r="E667" s="60"/>
    </row>
    <row r="668" spans="3:5" ht="15.75" customHeight="1" x14ac:dyDescent="0.3">
      <c r="C668" s="60"/>
      <c r="D668" s="60"/>
      <c r="E668" s="60"/>
    </row>
    <row r="669" spans="3:5" ht="15.75" customHeight="1" x14ac:dyDescent="0.3">
      <c r="C669" s="60"/>
      <c r="D669" s="60"/>
      <c r="E669" s="60"/>
    </row>
    <row r="670" spans="3:5" ht="15.75" customHeight="1" x14ac:dyDescent="0.3">
      <c r="C670" s="60"/>
      <c r="D670" s="60"/>
      <c r="E670" s="60"/>
    </row>
    <row r="671" spans="3:5" ht="15.75" customHeight="1" x14ac:dyDescent="0.3">
      <c r="C671" s="60"/>
      <c r="D671" s="60"/>
      <c r="E671" s="60"/>
    </row>
    <row r="672" spans="3:5" ht="15.75" customHeight="1" x14ac:dyDescent="0.3">
      <c r="C672" s="60"/>
      <c r="D672" s="60"/>
      <c r="E672" s="60"/>
    </row>
    <row r="673" spans="3:5" ht="15.75" customHeight="1" x14ac:dyDescent="0.3">
      <c r="C673" s="60"/>
      <c r="D673" s="60"/>
      <c r="E673" s="60"/>
    </row>
    <row r="674" spans="3:5" ht="15.75" customHeight="1" x14ac:dyDescent="0.3">
      <c r="C674" s="60"/>
      <c r="D674" s="60"/>
      <c r="E674" s="60"/>
    </row>
    <row r="675" spans="3:5" ht="15.75" customHeight="1" x14ac:dyDescent="0.3">
      <c r="C675" s="60"/>
      <c r="D675" s="60"/>
      <c r="E675" s="60"/>
    </row>
    <row r="676" spans="3:5" ht="15.75" customHeight="1" x14ac:dyDescent="0.3">
      <c r="C676" s="60"/>
      <c r="D676" s="60"/>
      <c r="E676" s="60"/>
    </row>
    <row r="677" spans="3:5" ht="15.75" customHeight="1" x14ac:dyDescent="0.3">
      <c r="C677" s="60"/>
      <c r="D677" s="60"/>
      <c r="E677" s="60"/>
    </row>
    <row r="678" spans="3:5" ht="15.75" customHeight="1" x14ac:dyDescent="0.3">
      <c r="C678" s="60"/>
      <c r="D678" s="60"/>
      <c r="E678" s="60"/>
    </row>
    <row r="679" spans="3:5" ht="15.75" customHeight="1" x14ac:dyDescent="0.3">
      <c r="C679" s="60"/>
      <c r="D679" s="60"/>
      <c r="E679" s="60"/>
    </row>
    <row r="680" spans="3:5" ht="15.75" customHeight="1" x14ac:dyDescent="0.3">
      <c r="C680" s="60"/>
      <c r="D680" s="60"/>
      <c r="E680" s="60"/>
    </row>
    <row r="681" spans="3:5" ht="15.75" customHeight="1" x14ac:dyDescent="0.3">
      <c r="C681" s="60"/>
      <c r="D681" s="60"/>
      <c r="E681" s="60"/>
    </row>
    <row r="682" spans="3:5" ht="15.75" customHeight="1" x14ac:dyDescent="0.3">
      <c r="C682" s="60"/>
      <c r="D682" s="60"/>
      <c r="E682" s="60"/>
    </row>
    <row r="683" spans="3:5" ht="15.75" customHeight="1" x14ac:dyDescent="0.3">
      <c r="C683" s="60"/>
      <c r="D683" s="60"/>
      <c r="E683" s="60"/>
    </row>
    <row r="684" spans="3:5" ht="15.75" customHeight="1" x14ac:dyDescent="0.3">
      <c r="C684" s="60"/>
      <c r="D684" s="60"/>
      <c r="E684" s="60"/>
    </row>
    <row r="685" spans="3:5" ht="15.75" customHeight="1" x14ac:dyDescent="0.3">
      <c r="C685" s="60"/>
      <c r="D685" s="60"/>
      <c r="E685" s="60"/>
    </row>
    <row r="686" spans="3:5" ht="15.75" customHeight="1" x14ac:dyDescent="0.3">
      <c r="C686" s="60"/>
      <c r="D686" s="60"/>
      <c r="E686" s="60"/>
    </row>
    <row r="687" spans="3:5" ht="15.75" customHeight="1" x14ac:dyDescent="0.3">
      <c r="C687" s="60"/>
      <c r="D687" s="60"/>
      <c r="E687" s="60"/>
    </row>
    <row r="688" spans="3:5" ht="15.75" customHeight="1" x14ac:dyDescent="0.3">
      <c r="C688" s="60"/>
      <c r="D688" s="60"/>
      <c r="E688" s="60"/>
    </row>
    <row r="689" spans="3:5" ht="15.75" customHeight="1" x14ac:dyDescent="0.3">
      <c r="C689" s="60"/>
      <c r="D689" s="60"/>
      <c r="E689" s="60"/>
    </row>
    <row r="690" spans="3:5" ht="15.75" customHeight="1" x14ac:dyDescent="0.3">
      <c r="C690" s="60"/>
      <c r="D690" s="60"/>
      <c r="E690" s="60"/>
    </row>
    <row r="691" spans="3:5" ht="15.75" customHeight="1" x14ac:dyDescent="0.3">
      <c r="C691" s="60"/>
      <c r="D691" s="60"/>
      <c r="E691" s="60"/>
    </row>
    <row r="692" spans="3:5" ht="15.75" customHeight="1" x14ac:dyDescent="0.3">
      <c r="C692" s="60"/>
      <c r="D692" s="60"/>
      <c r="E692" s="60"/>
    </row>
    <row r="693" spans="3:5" ht="15.75" customHeight="1" x14ac:dyDescent="0.3">
      <c r="C693" s="60"/>
      <c r="D693" s="60"/>
      <c r="E693" s="60"/>
    </row>
    <row r="694" spans="3:5" ht="15.75" customHeight="1" x14ac:dyDescent="0.3">
      <c r="C694" s="60"/>
      <c r="D694" s="60"/>
      <c r="E694" s="60"/>
    </row>
    <row r="695" spans="3:5" ht="15.75" customHeight="1" x14ac:dyDescent="0.3">
      <c r="C695" s="60"/>
      <c r="D695" s="60"/>
      <c r="E695" s="60"/>
    </row>
    <row r="696" spans="3:5" ht="15.75" customHeight="1" x14ac:dyDescent="0.3">
      <c r="C696" s="60"/>
      <c r="D696" s="60"/>
      <c r="E696" s="60"/>
    </row>
    <row r="697" spans="3:5" ht="15.75" customHeight="1" x14ac:dyDescent="0.3">
      <c r="C697" s="60"/>
      <c r="D697" s="60"/>
      <c r="E697" s="60"/>
    </row>
    <row r="698" spans="3:5" ht="15.75" customHeight="1" x14ac:dyDescent="0.3">
      <c r="C698" s="60"/>
      <c r="D698" s="60"/>
      <c r="E698" s="60"/>
    </row>
    <row r="699" spans="3:5" ht="15.75" customHeight="1" x14ac:dyDescent="0.3">
      <c r="C699" s="60"/>
      <c r="D699" s="60"/>
      <c r="E699" s="60"/>
    </row>
    <row r="700" spans="3:5" ht="15.75" customHeight="1" x14ac:dyDescent="0.3">
      <c r="C700" s="60"/>
      <c r="D700" s="60"/>
      <c r="E700" s="60"/>
    </row>
    <row r="701" spans="3:5" ht="15.75" customHeight="1" x14ac:dyDescent="0.3">
      <c r="C701" s="60"/>
      <c r="D701" s="60"/>
      <c r="E701" s="60"/>
    </row>
    <row r="702" spans="3:5" ht="15.75" customHeight="1" x14ac:dyDescent="0.3">
      <c r="C702" s="60"/>
      <c r="D702" s="60"/>
      <c r="E702" s="60"/>
    </row>
    <row r="703" spans="3:5" ht="15.75" customHeight="1" x14ac:dyDescent="0.3">
      <c r="C703" s="60"/>
      <c r="D703" s="60"/>
      <c r="E703" s="60"/>
    </row>
    <row r="704" spans="3:5" ht="15.75" customHeight="1" x14ac:dyDescent="0.3">
      <c r="C704" s="60"/>
      <c r="D704" s="60"/>
      <c r="E704" s="60"/>
    </row>
    <row r="705" spans="3:5" ht="15.75" customHeight="1" x14ac:dyDescent="0.3">
      <c r="C705" s="60"/>
      <c r="D705" s="60"/>
      <c r="E705" s="60"/>
    </row>
    <row r="706" spans="3:5" ht="15.75" customHeight="1" x14ac:dyDescent="0.3">
      <c r="C706" s="60"/>
      <c r="D706" s="60"/>
      <c r="E706" s="60"/>
    </row>
    <row r="707" spans="3:5" ht="15.75" customHeight="1" x14ac:dyDescent="0.3">
      <c r="C707" s="60"/>
      <c r="D707" s="60"/>
      <c r="E707" s="60"/>
    </row>
    <row r="708" spans="3:5" ht="15.75" customHeight="1" x14ac:dyDescent="0.3">
      <c r="C708" s="60"/>
      <c r="D708" s="60"/>
      <c r="E708" s="60"/>
    </row>
    <row r="709" spans="3:5" ht="15.75" customHeight="1" x14ac:dyDescent="0.3">
      <c r="C709" s="60"/>
      <c r="D709" s="60"/>
      <c r="E709" s="60"/>
    </row>
    <row r="710" spans="3:5" ht="15.75" customHeight="1" x14ac:dyDescent="0.3">
      <c r="C710" s="60"/>
      <c r="D710" s="60"/>
      <c r="E710" s="60"/>
    </row>
    <row r="711" spans="3:5" ht="15.75" customHeight="1" x14ac:dyDescent="0.3">
      <c r="C711" s="60"/>
      <c r="D711" s="60"/>
      <c r="E711" s="60"/>
    </row>
    <row r="712" spans="3:5" ht="15.75" customHeight="1" x14ac:dyDescent="0.3">
      <c r="C712" s="60"/>
      <c r="D712" s="60"/>
      <c r="E712" s="60"/>
    </row>
    <row r="713" spans="3:5" ht="15.75" customHeight="1" x14ac:dyDescent="0.3">
      <c r="C713" s="60"/>
      <c r="D713" s="60"/>
      <c r="E713" s="60"/>
    </row>
    <row r="714" spans="3:5" ht="15.75" customHeight="1" x14ac:dyDescent="0.3">
      <c r="C714" s="60"/>
      <c r="D714" s="60"/>
      <c r="E714" s="60"/>
    </row>
    <row r="715" spans="3:5" ht="15.75" customHeight="1" x14ac:dyDescent="0.3">
      <c r="C715" s="60"/>
      <c r="D715" s="60"/>
      <c r="E715" s="60"/>
    </row>
    <row r="716" spans="3:5" ht="15.75" customHeight="1" x14ac:dyDescent="0.3">
      <c r="C716" s="60"/>
      <c r="D716" s="60"/>
      <c r="E716" s="60"/>
    </row>
    <row r="717" spans="3:5" ht="15.75" customHeight="1" x14ac:dyDescent="0.3">
      <c r="C717" s="60"/>
      <c r="D717" s="60"/>
      <c r="E717" s="60"/>
    </row>
    <row r="718" spans="3:5" ht="15.75" customHeight="1" x14ac:dyDescent="0.3">
      <c r="C718" s="60"/>
      <c r="D718" s="60"/>
      <c r="E718" s="60"/>
    </row>
    <row r="719" spans="3:5" ht="15.75" customHeight="1" x14ac:dyDescent="0.3">
      <c r="C719" s="60"/>
      <c r="D719" s="60"/>
      <c r="E719" s="60"/>
    </row>
    <row r="720" spans="3:5" ht="15.75" customHeight="1" x14ac:dyDescent="0.3">
      <c r="C720" s="60"/>
      <c r="D720" s="60"/>
      <c r="E720" s="60"/>
    </row>
    <row r="721" spans="3:5" ht="15.75" customHeight="1" x14ac:dyDescent="0.3">
      <c r="C721" s="60"/>
      <c r="D721" s="60"/>
      <c r="E721" s="60"/>
    </row>
    <row r="722" spans="3:5" ht="15.75" customHeight="1" x14ac:dyDescent="0.3">
      <c r="C722" s="60"/>
      <c r="D722" s="60"/>
      <c r="E722" s="60"/>
    </row>
    <row r="723" spans="3:5" ht="15.75" customHeight="1" x14ac:dyDescent="0.3">
      <c r="C723" s="60"/>
      <c r="D723" s="60"/>
      <c r="E723" s="60"/>
    </row>
    <row r="724" spans="3:5" ht="15.75" customHeight="1" x14ac:dyDescent="0.3">
      <c r="C724" s="60"/>
      <c r="D724" s="60"/>
      <c r="E724" s="60"/>
    </row>
    <row r="725" spans="3:5" ht="15.75" customHeight="1" x14ac:dyDescent="0.3">
      <c r="C725" s="60"/>
      <c r="D725" s="60"/>
      <c r="E725" s="60"/>
    </row>
    <row r="726" spans="3:5" ht="15.75" customHeight="1" x14ac:dyDescent="0.3">
      <c r="C726" s="60"/>
      <c r="D726" s="60"/>
      <c r="E726" s="60"/>
    </row>
    <row r="727" spans="3:5" ht="15.75" customHeight="1" x14ac:dyDescent="0.3">
      <c r="C727" s="60"/>
      <c r="D727" s="60"/>
      <c r="E727" s="60"/>
    </row>
    <row r="728" spans="3:5" ht="15.75" customHeight="1" x14ac:dyDescent="0.3">
      <c r="C728" s="60"/>
      <c r="D728" s="60"/>
      <c r="E728" s="60"/>
    </row>
    <row r="729" spans="3:5" ht="15.75" customHeight="1" x14ac:dyDescent="0.3">
      <c r="C729" s="60"/>
      <c r="D729" s="60"/>
      <c r="E729" s="60"/>
    </row>
    <row r="730" spans="3:5" ht="15.75" customHeight="1" x14ac:dyDescent="0.3">
      <c r="C730" s="60"/>
      <c r="D730" s="60"/>
      <c r="E730" s="60"/>
    </row>
    <row r="731" spans="3:5" ht="15.75" customHeight="1" x14ac:dyDescent="0.3">
      <c r="C731" s="60"/>
      <c r="D731" s="60"/>
      <c r="E731" s="60"/>
    </row>
    <row r="732" spans="3:5" ht="15.75" customHeight="1" x14ac:dyDescent="0.3">
      <c r="C732" s="60"/>
      <c r="D732" s="60"/>
      <c r="E732" s="60"/>
    </row>
    <row r="733" spans="3:5" ht="15.75" customHeight="1" x14ac:dyDescent="0.3">
      <c r="C733" s="60"/>
      <c r="D733" s="60"/>
      <c r="E733" s="60"/>
    </row>
    <row r="734" spans="3:5" ht="15.75" customHeight="1" x14ac:dyDescent="0.3">
      <c r="C734" s="60"/>
      <c r="D734" s="60"/>
      <c r="E734" s="60"/>
    </row>
    <row r="735" spans="3:5" ht="15.75" customHeight="1" x14ac:dyDescent="0.3">
      <c r="C735" s="60"/>
      <c r="D735" s="60"/>
      <c r="E735" s="60"/>
    </row>
    <row r="736" spans="3:5" ht="15.75" customHeight="1" x14ac:dyDescent="0.3">
      <c r="C736" s="60"/>
      <c r="D736" s="60"/>
      <c r="E736" s="60"/>
    </row>
    <row r="737" spans="3:5" ht="15.75" customHeight="1" x14ac:dyDescent="0.3">
      <c r="C737" s="60"/>
      <c r="D737" s="60"/>
      <c r="E737" s="60"/>
    </row>
    <row r="738" spans="3:5" ht="15.75" customHeight="1" x14ac:dyDescent="0.3">
      <c r="C738" s="60"/>
      <c r="D738" s="60"/>
      <c r="E738" s="60"/>
    </row>
    <row r="739" spans="3:5" ht="15.75" customHeight="1" x14ac:dyDescent="0.3">
      <c r="C739" s="60"/>
      <c r="D739" s="60"/>
      <c r="E739" s="60"/>
    </row>
    <row r="740" spans="3:5" ht="15.75" customHeight="1" x14ac:dyDescent="0.3">
      <c r="C740" s="60"/>
      <c r="D740" s="60"/>
      <c r="E740" s="60"/>
    </row>
    <row r="741" spans="3:5" ht="15.75" customHeight="1" x14ac:dyDescent="0.3">
      <c r="C741" s="60"/>
      <c r="D741" s="60"/>
      <c r="E741" s="60"/>
    </row>
    <row r="742" spans="3:5" ht="15.75" customHeight="1" x14ac:dyDescent="0.3">
      <c r="C742" s="60"/>
      <c r="D742" s="60"/>
      <c r="E742" s="60"/>
    </row>
    <row r="743" spans="3:5" ht="15.75" customHeight="1" x14ac:dyDescent="0.3">
      <c r="C743" s="60"/>
      <c r="D743" s="60"/>
      <c r="E743" s="60"/>
    </row>
    <row r="744" spans="3:5" ht="15.75" customHeight="1" x14ac:dyDescent="0.3">
      <c r="C744" s="60"/>
      <c r="D744" s="60"/>
      <c r="E744" s="60"/>
    </row>
    <row r="745" spans="3:5" ht="15.75" customHeight="1" x14ac:dyDescent="0.3">
      <c r="C745" s="60"/>
      <c r="D745" s="60"/>
      <c r="E745" s="60"/>
    </row>
    <row r="746" spans="3:5" ht="15.75" customHeight="1" x14ac:dyDescent="0.3">
      <c r="C746" s="60"/>
      <c r="D746" s="60"/>
      <c r="E746" s="60"/>
    </row>
    <row r="747" spans="3:5" ht="15.75" customHeight="1" x14ac:dyDescent="0.3">
      <c r="C747" s="60"/>
      <c r="D747" s="60"/>
      <c r="E747" s="60"/>
    </row>
    <row r="748" spans="3:5" ht="15.75" customHeight="1" x14ac:dyDescent="0.3">
      <c r="C748" s="60"/>
      <c r="D748" s="60"/>
      <c r="E748" s="60"/>
    </row>
    <row r="749" spans="3:5" ht="15.75" customHeight="1" x14ac:dyDescent="0.3">
      <c r="C749" s="60"/>
      <c r="D749" s="60"/>
      <c r="E749" s="60"/>
    </row>
    <row r="750" spans="3:5" ht="15.75" customHeight="1" x14ac:dyDescent="0.3">
      <c r="C750" s="60"/>
      <c r="D750" s="60"/>
      <c r="E750" s="60"/>
    </row>
    <row r="751" spans="3:5" ht="15.75" customHeight="1" x14ac:dyDescent="0.3">
      <c r="C751" s="60"/>
      <c r="D751" s="60"/>
      <c r="E751" s="60"/>
    </row>
    <row r="752" spans="3:5" ht="15.75" customHeight="1" x14ac:dyDescent="0.3">
      <c r="C752" s="60"/>
      <c r="D752" s="60"/>
      <c r="E752" s="60"/>
    </row>
    <row r="753" spans="3:5" ht="15.75" customHeight="1" x14ac:dyDescent="0.3">
      <c r="C753" s="60"/>
      <c r="D753" s="60"/>
      <c r="E753" s="60"/>
    </row>
    <row r="754" spans="3:5" ht="15.75" customHeight="1" x14ac:dyDescent="0.3">
      <c r="C754" s="60"/>
      <c r="D754" s="60"/>
      <c r="E754" s="60"/>
    </row>
    <row r="755" spans="3:5" ht="15.75" customHeight="1" x14ac:dyDescent="0.3">
      <c r="C755" s="60"/>
      <c r="D755" s="60"/>
      <c r="E755" s="60"/>
    </row>
    <row r="756" spans="3:5" ht="15.75" customHeight="1" x14ac:dyDescent="0.3">
      <c r="C756" s="60"/>
      <c r="D756" s="60"/>
      <c r="E756" s="60"/>
    </row>
    <row r="757" spans="3:5" ht="15.75" customHeight="1" x14ac:dyDescent="0.3">
      <c r="C757" s="60"/>
      <c r="D757" s="60"/>
      <c r="E757" s="60"/>
    </row>
    <row r="758" spans="3:5" ht="15.75" customHeight="1" x14ac:dyDescent="0.3">
      <c r="C758" s="60"/>
      <c r="D758" s="60"/>
      <c r="E758" s="60"/>
    </row>
    <row r="759" spans="3:5" ht="15.75" customHeight="1" x14ac:dyDescent="0.3">
      <c r="C759" s="60"/>
      <c r="D759" s="60"/>
      <c r="E759" s="60"/>
    </row>
    <row r="760" spans="3:5" ht="15.75" customHeight="1" x14ac:dyDescent="0.3">
      <c r="C760" s="60"/>
      <c r="D760" s="60"/>
      <c r="E760" s="60"/>
    </row>
    <row r="761" spans="3:5" ht="15.75" customHeight="1" x14ac:dyDescent="0.3">
      <c r="C761" s="60"/>
      <c r="D761" s="60"/>
      <c r="E761" s="60"/>
    </row>
    <row r="762" spans="3:5" ht="15.75" customHeight="1" x14ac:dyDescent="0.3">
      <c r="C762" s="60"/>
      <c r="D762" s="60"/>
      <c r="E762" s="60"/>
    </row>
    <row r="763" spans="3:5" ht="15.75" customHeight="1" x14ac:dyDescent="0.3">
      <c r="C763" s="60"/>
      <c r="D763" s="60"/>
      <c r="E763" s="60"/>
    </row>
    <row r="764" spans="3:5" ht="15.75" customHeight="1" x14ac:dyDescent="0.3">
      <c r="C764" s="60"/>
      <c r="D764" s="60"/>
      <c r="E764" s="60"/>
    </row>
    <row r="765" spans="3:5" ht="15.75" customHeight="1" x14ac:dyDescent="0.3">
      <c r="C765" s="60"/>
      <c r="D765" s="60"/>
      <c r="E765" s="60"/>
    </row>
    <row r="766" spans="3:5" ht="15.75" customHeight="1" x14ac:dyDescent="0.3">
      <c r="C766" s="60"/>
      <c r="D766" s="60"/>
      <c r="E766" s="60"/>
    </row>
    <row r="767" spans="3:5" ht="15.75" customHeight="1" x14ac:dyDescent="0.3">
      <c r="C767" s="60"/>
      <c r="D767" s="60"/>
      <c r="E767" s="60"/>
    </row>
    <row r="768" spans="3:5" ht="15.75" customHeight="1" x14ac:dyDescent="0.3">
      <c r="C768" s="60"/>
      <c r="D768" s="60"/>
      <c r="E768" s="60"/>
    </row>
    <row r="769" spans="3:5" ht="15.75" customHeight="1" x14ac:dyDescent="0.3">
      <c r="C769" s="60"/>
      <c r="D769" s="60"/>
      <c r="E769" s="60"/>
    </row>
    <row r="770" spans="3:5" ht="15.75" customHeight="1" x14ac:dyDescent="0.3">
      <c r="C770" s="60"/>
      <c r="D770" s="60"/>
      <c r="E770" s="60"/>
    </row>
    <row r="771" spans="3:5" ht="15.75" customHeight="1" x14ac:dyDescent="0.3">
      <c r="C771" s="60"/>
      <c r="D771" s="60"/>
      <c r="E771" s="60"/>
    </row>
    <row r="772" spans="3:5" ht="15.75" customHeight="1" x14ac:dyDescent="0.3">
      <c r="C772" s="60"/>
      <c r="D772" s="60"/>
      <c r="E772" s="60"/>
    </row>
    <row r="773" spans="3:5" ht="15.75" customHeight="1" x14ac:dyDescent="0.3">
      <c r="C773" s="60"/>
      <c r="D773" s="60"/>
      <c r="E773" s="60"/>
    </row>
    <row r="774" spans="3:5" ht="15.75" customHeight="1" x14ac:dyDescent="0.3">
      <c r="C774" s="60"/>
      <c r="D774" s="60"/>
      <c r="E774" s="60"/>
    </row>
    <row r="775" spans="3:5" ht="15.75" customHeight="1" x14ac:dyDescent="0.3">
      <c r="C775" s="60"/>
      <c r="D775" s="60"/>
      <c r="E775" s="60"/>
    </row>
    <row r="776" spans="3:5" ht="15.75" customHeight="1" x14ac:dyDescent="0.3">
      <c r="C776" s="60"/>
      <c r="D776" s="60"/>
      <c r="E776" s="60"/>
    </row>
    <row r="777" spans="3:5" ht="15.75" customHeight="1" x14ac:dyDescent="0.3">
      <c r="C777" s="60"/>
      <c r="D777" s="60"/>
      <c r="E777" s="60"/>
    </row>
    <row r="778" spans="3:5" ht="15.75" customHeight="1" x14ac:dyDescent="0.3">
      <c r="C778" s="60"/>
      <c r="D778" s="60"/>
      <c r="E778" s="60"/>
    </row>
    <row r="779" spans="3:5" ht="15.75" customHeight="1" x14ac:dyDescent="0.3">
      <c r="C779" s="60"/>
      <c r="D779" s="60"/>
      <c r="E779" s="60"/>
    </row>
    <row r="780" spans="3:5" ht="15.75" customHeight="1" x14ac:dyDescent="0.3">
      <c r="C780" s="60"/>
      <c r="D780" s="60"/>
      <c r="E780" s="60"/>
    </row>
    <row r="781" spans="3:5" ht="15.75" customHeight="1" x14ac:dyDescent="0.3">
      <c r="C781" s="60"/>
      <c r="D781" s="60"/>
      <c r="E781" s="60"/>
    </row>
    <row r="782" spans="3:5" ht="15.75" customHeight="1" x14ac:dyDescent="0.3">
      <c r="C782" s="60"/>
      <c r="D782" s="60"/>
      <c r="E782" s="60"/>
    </row>
    <row r="783" spans="3:5" ht="15.75" customHeight="1" x14ac:dyDescent="0.3">
      <c r="C783" s="60"/>
      <c r="D783" s="60"/>
      <c r="E783" s="60"/>
    </row>
    <row r="784" spans="3:5" ht="15.75" customHeight="1" x14ac:dyDescent="0.3">
      <c r="C784" s="60"/>
      <c r="D784" s="60"/>
      <c r="E784" s="60"/>
    </row>
    <row r="785" spans="3:5" ht="15.75" customHeight="1" x14ac:dyDescent="0.3">
      <c r="C785" s="60"/>
      <c r="D785" s="60"/>
      <c r="E785" s="60"/>
    </row>
    <row r="786" spans="3:5" ht="15.75" customHeight="1" x14ac:dyDescent="0.3">
      <c r="C786" s="60"/>
      <c r="D786" s="60"/>
      <c r="E786" s="60"/>
    </row>
    <row r="787" spans="3:5" ht="15.75" customHeight="1" x14ac:dyDescent="0.3">
      <c r="C787" s="60"/>
      <c r="D787" s="60"/>
      <c r="E787" s="60"/>
    </row>
    <row r="788" spans="3:5" ht="15.75" customHeight="1" x14ac:dyDescent="0.3">
      <c r="C788" s="60"/>
      <c r="D788" s="60"/>
      <c r="E788" s="60"/>
    </row>
    <row r="789" spans="3:5" ht="15.75" customHeight="1" x14ac:dyDescent="0.3">
      <c r="C789" s="60"/>
      <c r="D789" s="60"/>
      <c r="E789" s="60"/>
    </row>
    <row r="790" spans="3:5" ht="15.75" customHeight="1" x14ac:dyDescent="0.3">
      <c r="C790" s="60"/>
      <c r="D790" s="60"/>
      <c r="E790" s="60"/>
    </row>
    <row r="791" spans="3:5" ht="15.75" customHeight="1" x14ac:dyDescent="0.3">
      <c r="C791" s="60"/>
      <c r="D791" s="60"/>
      <c r="E791" s="60"/>
    </row>
    <row r="792" spans="3:5" ht="15.75" customHeight="1" x14ac:dyDescent="0.3">
      <c r="C792" s="60"/>
      <c r="D792" s="60"/>
      <c r="E792" s="60"/>
    </row>
    <row r="793" spans="3:5" ht="15.75" customHeight="1" x14ac:dyDescent="0.3">
      <c r="C793" s="60"/>
      <c r="D793" s="60"/>
      <c r="E793" s="60"/>
    </row>
    <row r="794" spans="3:5" ht="15.75" customHeight="1" x14ac:dyDescent="0.3">
      <c r="C794" s="60"/>
      <c r="D794" s="60"/>
      <c r="E794" s="60"/>
    </row>
    <row r="795" spans="3:5" ht="15.75" customHeight="1" x14ac:dyDescent="0.3">
      <c r="C795" s="60"/>
      <c r="D795" s="60"/>
      <c r="E795" s="60"/>
    </row>
    <row r="796" spans="3:5" ht="15.75" customHeight="1" x14ac:dyDescent="0.3">
      <c r="C796" s="60"/>
      <c r="D796" s="60"/>
      <c r="E796" s="60"/>
    </row>
    <row r="797" spans="3:5" ht="15.75" customHeight="1" x14ac:dyDescent="0.3">
      <c r="C797" s="60"/>
      <c r="D797" s="60"/>
      <c r="E797" s="60"/>
    </row>
    <row r="798" spans="3:5" ht="15.75" customHeight="1" x14ac:dyDescent="0.3">
      <c r="C798" s="60"/>
      <c r="D798" s="60"/>
      <c r="E798" s="60"/>
    </row>
    <row r="799" spans="3:5" ht="15.75" customHeight="1" x14ac:dyDescent="0.3">
      <c r="C799" s="60"/>
      <c r="D799" s="60"/>
      <c r="E799" s="60"/>
    </row>
    <row r="800" spans="3:5" ht="15.75" customHeight="1" x14ac:dyDescent="0.3">
      <c r="C800" s="60"/>
      <c r="D800" s="60"/>
      <c r="E800" s="60"/>
    </row>
    <row r="801" spans="3:5" ht="15.75" customHeight="1" x14ac:dyDescent="0.3">
      <c r="C801" s="60"/>
      <c r="D801" s="60"/>
      <c r="E801" s="60"/>
    </row>
    <row r="802" spans="3:5" ht="15.75" customHeight="1" x14ac:dyDescent="0.3">
      <c r="C802" s="60"/>
      <c r="D802" s="60"/>
      <c r="E802" s="60"/>
    </row>
    <row r="803" spans="3:5" ht="15.75" customHeight="1" x14ac:dyDescent="0.3">
      <c r="C803" s="60"/>
      <c r="D803" s="60"/>
      <c r="E803" s="60"/>
    </row>
    <row r="804" spans="3:5" ht="15.75" customHeight="1" x14ac:dyDescent="0.3">
      <c r="C804" s="60"/>
      <c r="D804" s="60"/>
      <c r="E804" s="60"/>
    </row>
    <row r="805" spans="3:5" ht="15.75" customHeight="1" x14ac:dyDescent="0.3">
      <c r="C805" s="60"/>
      <c r="D805" s="60"/>
      <c r="E805" s="60"/>
    </row>
    <row r="806" spans="3:5" ht="15.75" customHeight="1" x14ac:dyDescent="0.3">
      <c r="C806" s="60"/>
      <c r="D806" s="60"/>
      <c r="E806" s="60"/>
    </row>
    <row r="807" spans="3:5" ht="15.75" customHeight="1" x14ac:dyDescent="0.3">
      <c r="C807" s="60"/>
      <c r="D807" s="60"/>
      <c r="E807" s="60"/>
    </row>
    <row r="808" spans="3:5" ht="15.75" customHeight="1" x14ac:dyDescent="0.3">
      <c r="C808" s="60"/>
      <c r="D808" s="60"/>
      <c r="E808" s="60"/>
    </row>
    <row r="809" spans="3:5" ht="15.75" customHeight="1" x14ac:dyDescent="0.3">
      <c r="C809" s="60"/>
      <c r="D809" s="60"/>
      <c r="E809" s="60"/>
    </row>
    <row r="810" spans="3:5" ht="15.75" customHeight="1" x14ac:dyDescent="0.3">
      <c r="C810" s="60"/>
      <c r="D810" s="60"/>
      <c r="E810" s="60"/>
    </row>
    <row r="811" spans="3:5" ht="15.75" customHeight="1" x14ac:dyDescent="0.3">
      <c r="C811" s="60"/>
      <c r="D811" s="60"/>
      <c r="E811" s="60"/>
    </row>
    <row r="812" spans="3:5" ht="15.75" customHeight="1" x14ac:dyDescent="0.3">
      <c r="C812" s="60"/>
      <c r="D812" s="60"/>
      <c r="E812" s="60"/>
    </row>
    <row r="813" spans="3:5" ht="15.75" customHeight="1" x14ac:dyDescent="0.3">
      <c r="C813" s="60"/>
      <c r="D813" s="60"/>
      <c r="E813" s="60"/>
    </row>
    <row r="814" spans="3:5" ht="15.75" customHeight="1" x14ac:dyDescent="0.3">
      <c r="C814" s="60"/>
      <c r="D814" s="60"/>
      <c r="E814" s="60"/>
    </row>
    <row r="815" spans="3:5" ht="15.75" customHeight="1" x14ac:dyDescent="0.3">
      <c r="C815" s="60"/>
      <c r="D815" s="60"/>
      <c r="E815" s="60"/>
    </row>
    <row r="816" spans="3:5" ht="15.75" customHeight="1" x14ac:dyDescent="0.3">
      <c r="C816" s="60"/>
      <c r="D816" s="60"/>
      <c r="E816" s="60"/>
    </row>
    <row r="817" spans="3:5" ht="15.75" customHeight="1" x14ac:dyDescent="0.3">
      <c r="C817" s="60"/>
      <c r="D817" s="60"/>
      <c r="E817" s="60"/>
    </row>
    <row r="818" spans="3:5" ht="15.75" customHeight="1" x14ac:dyDescent="0.3">
      <c r="C818" s="60"/>
      <c r="D818" s="60"/>
      <c r="E818" s="60"/>
    </row>
    <row r="819" spans="3:5" ht="15.75" customHeight="1" x14ac:dyDescent="0.3">
      <c r="C819" s="60"/>
      <c r="D819" s="60"/>
      <c r="E819" s="60"/>
    </row>
    <row r="820" spans="3:5" ht="15.75" customHeight="1" x14ac:dyDescent="0.3">
      <c r="C820" s="60"/>
      <c r="D820" s="60"/>
      <c r="E820" s="60"/>
    </row>
    <row r="821" spans="3:5" ht="15.75" customHeight="1" x14ac:dyDescent="0.3">
      <c r="C821" s="60"/>
      <c r="D821" s="60"/>
      <c r="E821" s="60"/>
    </row>
    <row r="822" spans="3:5" ht="15.75" customHeight="1" x14ac:dyDescent="0.3">
      <c r="C822" s="60"/>
      <c r="D822" s="60"/>
      <c r="E822" s="60"/>
    </row>
    <row r="823" spans="3:5" ht="15.75" customHeight="1" x14ac:dyDescent="0.3">
      <c r="C823" s="60"/>
      <c r="D823" s="60"/>
      <c r="E823" s="60"/>
    </row>
    <row r="824" spans="3:5" ht="15.75" customHeight="1" x14ac:dyDescent="0.3">
      <c r="C824" s="60"/>
      <c r="D824" s="60"/>
      <c r="E824" s="60"/>
    </row>
    <row r="825" spans="3:5" ht="15.75" customHeight="1" x14ac:dyDescent="0.3">
      <c r="C825" s="60"/>
      <c r="D825" s="60"/>
      <c r="E825" s="60"/>
    </row>
    <row r="826" spans="3:5" ht="15.75" customHeight="1" x14ac:dyDescent="0.3">
      <c r="C826" s="60"/>
      <c r="D826" s="60"/>
      <c r="E826" s="60"/>
    </row>
    <row r="827" spans="3:5" ht="15.75" customHeight="1" x14ac:dyDescent="0.3">
      <c r="C827" s="60"/>
      <c r="D827" s="60"/>
      <c r="E827" s="60"/>
    </row>
    <row r="828" spans="3:5" ht="15.75" customHeight="1" x14ac:dyDescent="0.3">
      <c r="C828" s="60"/>
      <c r="D828" s="60"/>
      <c r="E828" s="60"/>
    </row>
    <row r="829" spans="3:5" ht="15.75" customHeight="1" x14ac:dyDescent="0.3">
      <c r="C829" s="60"/>
      <c r="D829" s="60"/>
      <c r="E829" s="60"/>
    </row>
    <row r="830" spans="3:5" ht="15.75" customHeight="1" x14ac:dyDescent="0.3">
      <c r="C830" s="60"/>
      <c r="D830" s="60"/>
      <c r="E830" s="60"/>
    </row>
    <row r="831" spans="3:5" ht="15.75" customHeight="1" x14ac:dyDescent="0.3">
      <c r="C831" s="60"/>
      <c r="D831" s="60"/>
      <c r="E831" s="60"/>
    </row>
    <row r="832" spans="3:5" ht="15.75" customHeight="1" x14ac:dyDescent="0.3">
      <c r="C832" s="60"/>
      <c r="D832" s="60"/>
      <c r="E832" s="60"/>
    </row>
    <row r="833" spans="3:5" ht="15.75" customHeight="1" x14ac:dyDescent="0.3">
      <c r="C833" s="60"/>
      <c r="D833" s="60"/>
      <c r="E833" s="60"/>
    </row>
    <row r="834" spans="3:5" ht="15.75" customHeight="1" x14ac:dyDescent="0.3">
      <c r="C834" s="60"/>
      <c r="D834" s="60"/>
      <c r="E834" s="60"/>
    </row>
    <row r="835" spans="3:5" ht="15.75" customHeight="1" x14ac:dyDescent="0.3">
      <c r="C835" s="60"/>
      <c r="D835" s="60"/>
      <c r="E835" s="60"/>
    </row>
    <row r="836" spans="3:5" ht="15.75" customHeight="1" x14ac:dyDescent="0.3">
      <c r="C836" s="60"/>
      <c r="D836" s="60"/>
      <c r="E836" s="60"/>
    </row>
    <row r="837" spans="3:5" ht="15.75" customHeight="1" x14ac:dyDescent="0.3">
      <c r="C837" s="60"/>
      <c r="D837" s="60"/>
      <c r="E837" s="60"/>
    </row>
    <row r="838" spans="3:5" ht="15.75" customHeight="1" x14ac:dyDescent="0.3">
      <c r="C838" s="60"/>
      <c r="D838" s="60"/>
      <c r="E838" s="60"/>
    </row>
    <row r="839" spans="3:5" ht="15.75" customHeight="1" x14ac:dyDescent="0.3">
      <c r="C839" s="60"/>
      <c r="D839" s="60"/>
      <c r="E839" s="60"/>
    </row>
    <row r="840" spans="3:5" ht="15.75" customHeight="1" x14ac:dyDescent="0.3">
      <c r="C840" s="60"/>
      <c r="D840" s="60"/>
      <c r="E840" s="60"/>
    </row>
    <row r="841" spans="3:5" ht="15.75" customHeight="1" x14ac:dyDescent="0.3">
      <c r="C841" s="60"/>
      <c r="D841" s="60"/>
      <c r="E841" s="60"/>
    </row>
    <row r="842" spans="3:5" ht="15.75" customHeight="1" x14ac:dyDescent="0.3">
      <c r="C842" s="60"/>
      <c r="D842" s="60"/>
      <c r="E842" s="60"/>
    </row>
    <row r="843" spans="3:5" ht="15.75" customHeight="1" x14ac:dyDescent="0.3">
      <c r="C843" s="60"/>
      <c r="D843" s="60"/>
      <c r="E843" s="60"/>
    </row>
    <row r="844" spans="3:5" ht="15.75" customHeight="1" x14ac:dyDescent="0.3">
      <c r="C844" s="60"/>
      <c r="D844" s="60"/>
      <c r="E844" s="60"/>
    </row>
    <row r="845" spans="3:5" ht="15.75" customHeight="1" x14ac:dyDescent="0.3">
      <c r="C845" s="60"/>
      <c r="D845" s="60"/>
      <c r="E845" s="60"/>
    </row>
    <row r="846" spans="3:5" ht="15.75" customHeight="1" x14ac:dyDescent="0.3">
      <c r="C846" s="60"/>
      <c r="D846" s="60"/>
      <c r="E846" s="60"/>
    </row>
    <row r="847" spans="3:5" ht="15.75" customHeight="1" x14ac:dyDescent="0.3">
      <c r="C847" s="60"/>
      <c r="D847" s="60"/>
      <c r="E847" s="60"/>
    </row>
    <row r="848" spans="3:5" ht="15.75" customHeight="1" x14ac:dyDescent="0.3">
      <c r="C848" s="60"/>
      <c r="D848" s="60"/>
      <c r="E848" s="60"/>
    </row>
    <row r="849" spans="3:5" ht="15.75" customHeight="1" x14ac:dyDescent="0.3">
      <c r="C849" s="60"/>
      <c r="D849" s="60"/>
      <c r="E849" s="60"/>
    </row>
    <row r="850" spans="3:5" ht="15.75" customHeight="1" x14ac:dyDescent="0.3">
      <c r="C850" s="60"/>
      <c r="D850" s="60"/>
      <c r="E850" s="60"/>
    </row>
    <row r="851" spans="3:5" ht="15.75" customHeight="1" x14ac:dyDescent="0.3">
      <c r="C851" s="60"/>
      <c r="D851" s="60"/>
      <c r="E851" s="60"/>
    </row>
    <row r="852" spans="3:5" ht="15.75" customHeight="1" x14ac:dyDescent="0.3">
      <c r="C852" s="60"/>
      <c r="D852" s="60"/>
      <c r="E852" s="60"/>
    </row>
    <row r="853" spans="3:5" ht="15.75" customHeight="1" x14ac:dyDescent="0.3">
      <c r="C853" s="60"/>
      <c r="D853" s="60"/>
      <c r="E853" s="60"/>
    </row>
    <row r="854" spans="3:5" ht="15.75" customHeight="1" x14ac:dyDescent="0.3">
      <c r="C854" s="60"/>
      <c r="D854" s="60"/>
      <c r="E854" s="60"/>
    </row>
    <row r="855" spans="3:5" ht="15.75" customHeight="1" x14ac:dyDescent="0.3">
      <c r="C855" s="60"/>
      <c r="D855" s="60"/>
      <c r="E855" s="60"/>
    </row>
    <row r="856" spans="3:5" ht="15.75" customHeight="1" x14ac:dyDescent="0.3">
      <c r="C856" s="60"/>
      <c r="D856" s="60"/>
      <c r="E856" s="60"/>
    </row>
    <row r="857" spans="3:5" ht="15.75" customHeight="1" x14ac:dyDescent="0.3">
      <c r="C857" s="60"/>
      <c r="D857" s="60"/>
      <c r="E857" s="60"/>
    </row>
    <row r="858" spans="3:5" ht="15.75" customHeight="1" x14ac:dyDescent="0.3">
      <c r="C858" s="60"/>
      <c r="D858" s="60"/>
      <c r="E858" s="60"/>
    </row>
    <row r="859" spans="3:5" ht="15.75" customHeight="1" x14ac:dyDescent="0.3">
      <c r="C859" s="60"/>
      <c r="D859" s="60"/>
      <c r="E859" s="60"/>
    </row>
    <row r="860" spans="3:5" ht="15.75" customHeight="1" x14ac:dyDescent="0.3">
      <c r="C860" s="60"/>
      <c r="D860" s="60"/>
      <c r="E860" s="60"/>
    </row>
    <row r="861" spans="3:5" ht="15.75" customHeight="1" x14ac:dyDescent="0.3">
      <c r="C861" s="60"/>
      <c r="D861" s="60"/>
      <c r="E861" s="60"/>
    </row>
    <row r="862" spans="3:5" ht="15.75" customHeight="1" x14ac:dyDescent="0.3">
      <c r="C862" s="60"/>
      <c r="D862" s="60"/>
      <c r="E862" s="60"/>
    </row>
    <row r="863" spans="3:5" ht="15.75" customHeight="1" x14ac:dyDescent="0.3">
      <c r="C863" s="60"/>
      <c r="D863" s="60"/>
      <c r="E863" s="60"/>
    </row>
    <row r="864" spans="3:5" ht="15.75" customHeight="1" x14ac:dyDescent="0.3">
      <c r="C864" s="60"/>
      <c r="D864" s="60"/>
      <c r="E864" s="60"/>
    </row>
    <row r="865" spans="3:5" ht="15.75" customHeight="1" x14ac:dyDescent="0.3">
      <c r="C865" s="60"/>
      <c r="D865" s="60"/>
      <c r="E865" s="60"/>
    </row>
    <row r="866" spans="3:5" ht="15.75" customHeight="1" x14ac:dyDescent="0.3">
      <c r="C866" s="60"/>
      <c r="D866" s="60"/>
      <c r="E866" s="60"/>
    </row>
    <row r="867" spans="3:5" ht="15.75" customHeight="1" x14ac:dyDescent="0.3">
      <c r="C867" s="60"/>
      <c r="D867" s="60"/>
      <c r="E867" s="60"/>
    </row>
    <row r="868" spans="3:5" ht="15.75" customHeight="1" x14ac:dyDescent="0.3">
      <c r="C868" s="60"/>
      <c r="D868" s="60"/>
      <c r="E868" s="60"/>
    </row>
    <row r="869" spans="3:5" ht="15.75" customHeight="1" x14ac:dyDescent="0.3">
      <c r="C869" s="60"/>
      <c r="D869" s="60"/>
      <c r="E869" s="60"/>
    </row>
    <row r="870" spans="3:5" ht="15.75" customHeight="1" x14ac:dyDescent="0.3">
      <c r="C870" s="60"/>
      <c r="D870" s="60"/>
      <c r="E870" s="60"/>
    </row>
    <row r="871" spans="3:5" ht="15.75" customHeight="1" x14ac:dyDescent="0.3">
      <c r="C871" s="60"/>
      <c r="D871" s="60"/>
      <c r="E871" s="60"/>
    </row>
    <row r="872" spans="3:5" ht="15.75" customHeight="1" x14ac:dyDescent="0.3">
      <c r="C872" s="60"/>
      <c r="D872" s="60"/>
      <c r="E872" s="60"/>
    </row>
    <row r="873" spans="3:5" ht="15.75" customHeight="1" x14ac:dyDescent="0.3">
      <c r="C873" s="60"/>
      <c r="D873" s="60"/>
      <c r="E873" s="60"/>
    </row>
    <row r="874" spans="3:5" ht="15.75" customHeight="1" x14ac:dyDescent="0.3">
      <c r="C874" s="60"/>
      <c r="D874" s="60"/>
      <c r="E874" s="60"/>
    </row>
    <row r="875" spans="3:5" ht="15.75" customHeight="1" x14ac:dyDescent="0.3">
      <c r="C875" s="60"/>
      <c r="D875" s="60"/>
      <c r="E875" s="60"/>
    </row>
    <row r="876" spans="3:5" ht="15.75" customHeight="1" x14ac:dyDescent="0.3">
      <c r="C876" s="60"/>
      <c r="D876" s="60"/>
      <c r="E876" s="60"/>
    </row>
    <row r="877" spans="3:5" ht="15.75" customHeight="1" x14ac:dyDescent="0.3">
      <c r="C877" s="60"/>
      <c r="D877" s="60"/>
      <c r="E877" s="60"/>
    </row>
    <row r="878" spans="3:5" ht="15.75" customHeight="1" x14ac:dyDescent="0.3">
      <c r="C878" s="60"/>
      <c r="D878" s="60"/>
      <c r="E878" s="60"/>
    </row>
    <row r="879" spans="3:5" ht="15.75" customHeight="1" x14ac:dyDescent="0.3">
      <c r="C879" s="60"/>
      <c r="D879" s="60"/>
      <c r="E879" s="60"/>
    </row>
    <row r="880" spans="3:5" ht="15.75" customHeight="1" x14ac:dyDescent="0.3">
      <c r="C880" s="60"/>
      <c r="D880" s="60"/>
      <c r="E880" s="60"/>
    </row>
    <row r="881" spans="3:5" ht="15.75" customHeight="1" x14ac:dyDescent="0.3">
      <c r="C881" s="60"/>
      <c r="D881" s="60"/>
      <c r="E881" s="60"/>
    </row>
    <row r="882" spans="3:5" ht="15.75" customHeight="1" x14ac:dyDescent="0.3">
      <c r="C882" s="60"/>
      <c r="D882" s="60"/>
      <c r="E882" s="60"/>
    </row>
    <row r="883" spans="3:5" ht="15.75" customHeight="1" x14ac:dyDescent="0.3">
      <c r="C883" s="60"/>
      <c r="D883" s="60"/>
      <c r="E883" s="60"/>
    </row>
    <row r="884" spans="3:5" ht="15.75" customHeight="1" x14ac:dyDescent="0.3">
      <c r="C884" s="60"/>
      <c r="D884" s="60"/>
      <c r="E884" s="60"/>
    </row>
    <row r="885" spans="3:5" ht="15.75" customHeight="1" x14ac:dyDescent="0.3">
      <c r="C885" s="60"/>
      <c r="D885" s="60"/>
      <c r="E885" s="60"/>
    </row>
    <row r="886" spans="3:5" ht="15.75" customHeight="1" x14ac:dyDescent="0.3">
      <c r="C886" s="60"/>
      <c r="D886" s="60"/>
      <c r="E886" s="60"/>
    </row>
    <row r="887" spans="3:5" ht="15.75" customHeight="1" x14ac:dyDescent="0.3">
      <c r="C887" s="60"/>
      <c r="D887" s="60"/>
      <c r="E887" s="60"/>
    </row>
    <row r="888" spans="3:5" ht="15.75" customHeight="1" x14ac:dyDescent="0.3">
      <c r="C888" s="60"/>
      <c r="D888" s="60"/>
      <c r="E888" s="60"/>
    </row>
    <row r="889" spans="3:5" ht="15.75" customHeight="1" x14ac:dyDescent="0.3">
      <c r="C889" s="60"/>
      <c r="D889" s="60"/>
      <c r="E889" s="60"/>
    </row>
    <row r="890" spans="3:5" ht="15.75" customHeight="1" x14ac:dyDescent="0.3">
      <c r="C890" s="60"/>
      <c r="D890" s="60"/>
      <c r="E890" s="60"/>
    </row>
    <row r="891" spans="3:5" ht="15.75" customHeight="1" x14ac:dyDescent="0.3">
      <c r="C891" s="60"/>
      <c r="D891" s="60"/>
      <c r="E891" s="60"/>
    </row>
    <row r="892" spans="3:5" ht="15.75" customHeight="1" x14ac:dyDescent="0.3">
      <c r="C892" s="60"/>
      <c r="D892" s="60"/>
      <c r="E892" s="60"/>
    </row>
    <row r="893" spans="3:5" ht="15.75" customHeight="1" x14ac:dyDescent="0.3">
      <c r="C893" s="60"/>
      <c r="D893" s="60"/>
      <c r="E893" s="60"/>
    </row>
    <row r="894" spans="3:5" ht="15.75" customHeight="1" x14ac:dyDescent="0.3">
      <c r="C894" s="60"/>
      <c r="D894" s="60"/>
      <c r="E894" s="60"/>
    </row>
    <row r="895" spans="3:5" ht="15.75" customHeight="1" x14ac:dyDescent="0.3">
      <c r="C895" s="60"/>
      <c r="D895" s="60"/>
      <c r="E895" s="60"/>
    </row>
    <row r="896" spans="3:5" ht="15.75" customHeight="1" x14ac:dyDescent="0.3">
      <c r="C896" s="60"/>
      <c r="D896" s="60"/>
      <c r="E896" s="60"/>
    </row>
    <row r="897" spans="3:5" ht="15.75" customHeight="1" x14ac:dyDescent="0.3">
      <c r="C897" s="60"/>
      <c r="D897" s="60"/>
      <c r="E897" s="60"/>
    </row>
    <row r="898" spans="3:5" ht="15.75" customHeight="1" x14ac:dyDescent="0.3">
      <c r="C898" s="60"/>
      <c r="D898" s="60"/>
      <c r="E898" s="60"/>
    </row>
    <row r="899" spans="3:5" ht="15.75" customHeight="1" x14ac:dyDescent="0.3">
      <c r="C899" s="60"/>
      <c r="D899" s="60"/>
      <c r="E899" s="60"/>
    </row>
    <row r="900" spans="3:5" ht="15.75" customHeight="1" x14ac:dyDescent="0.3">
      <c r="C900" s="60"/>
      <c r="D900" s="60"/>
      <c r="E900" s="60"/>
    </row>
    <row r="901" spans="3:5" ht="15.75" customHeight="1" x14ac:dyDescent="0.3">
      <c r="C901" s="60"/>
      <c r="D901" s="60"/>
      <c r="E901" s="60"/>
    </row>
    <row r="902" spans="3:5" ht="15.75" customHeight="1" x14ac:dyDescent="0.3">
      <c r="C902" s="60"/>
      <c r="D902" s="60"/>
      <c r="E902" s="60"/>
    </row>
    <row r="903" spans="3:5" ht="15.75" customHeight="1" x14ac:dyDescent="0.3">
      <c r="C903" s="60"/>
      <c r="D903" s="60"/>
      <c r="E903" s="60"/>
    </row>
    <row r="904" spans="3:5" ht="15.75" customHeight="1" x14ac:dyDescent="0.3">
      <c r="C904" s="60"/>
      <c r="D904" s="60"/>
      <c r="E904" s="60"/>
    </row>
    <row r="905" spans="3:5" ht="15.75" customHeight="1" x14ac:dyDescent="0.3">
      <c r="C905" s="60"/>
      <c r="D905" s="60"/>
      <c r="E905" s="60"/>
    </row>
    <row r="906" spans="3:5" ht="15.75" customHeight="1" x14ac:dyDescent="0.3">
      <c r="C906" s="60"/>
      <c r="D906" s="60"/>
      <c r="E906" s="60"/>
    </row>
    <row r="907" spans="3:5" ht="15.75" customHeight="1" x14ac:dyDescent="0.3">
      <c r="C907" s="60"/>
      <c r="D907" s="60"/>
      <c r="E907" s="60"/>
    </row>
    <row r="908" spans="3:5" ht="15.75" customHeight="1" x14ac:dyDescent="0.3">
      <c r="C908" s="60"/>
      <c r="D908" s="60"/>
      <c r="E908" s="60"/>
    </row>
    <row r="909" spans="3:5" ht="15.75" customHeight="1" x14ac:dyDescent="0.3">
      <c r="C909" s="60"/>
      <c r="D909" s="60"/>
      <c r="E909" s="60"/>
    </row>
    <row r="910" spans="3:5" ht="15.75" customHeight="1" x14ac:dyDescent="0.3">
      <c r="C910" s="60"/>
      <c r="D910" s="60"/>
      <c r="E910" s="60"/>
    </row>
    <row r="911" spans="3:5" ht="15.75" customHeight="1" x14ac:dyDescent="0.3">
      <c r="C911" s="60"/>
      <c r="D911" s="60"/>
      <c r="E911" s="60"/>
    </row>
    <row r="912" spans="3:5" ht="15.75" customHeight="1" x14ac:dyDescent="0.3">
      <c r="C912" s="60"/>
      <c r="D912" s="60"/>
      <c r="E912" s="60"/>
    </row>
    <row r="913" spans="3:5" ht="15.75" customHeight="1" x14ac:dyDescent="0.3">
      <c r="C913" s="60"/>
      <c r="D913" s="60"/>
      <c r="E913" s="60"/>
    </row>
    <row r="914" spans="3:5" ht="15.75" customHeight="1" x14ac:dyDescent="0.3">
      <c r="C914" s="60"/>
      <c r="D914" s="60"/>
      <c r="E914" s="60"/>
    </row>
    <row r="915" spans="3:5" ht="15.75" customHeight="1" x14ac:dyDescent="0.3">
      <c r="C915" s="60"/>
      <c r="D915" s="60"/>
      <c r="E915" s="60"/>
    </row>
    <row r="916" spans="3:5" ht="15.75" customHeight="1" x14ac:dyDescent="0.3">
      <c r="C916" s="60"/>
      <c r="D916" s="60"/>
      <c r="E916" s="60"/>
    </row>
    <row r="917" spans="3:5" ht="15.75" customHeight="1" x14ac:dyDescent="0.3">
      <c r="C917" s="60"/>
      <c r="D917" s="60"/>
      <c r="E917" s="60"/>
    </row>
    <row r="918" spans="3:5" ht="15.75" customHeight="1" x14ac:dyDescent="0.3">
      <c r="C918" s="60"/>
      <c r="D918" s="60"/>
      <c r="E918" s="60"/>
    </row>
    <row r="919" spans="3:5" ht="15.75" customHeight="1" x14ac:dyDescent="0.3">
      <c r="C919" s="60"/>
      <c r="D919" s="60"/>
      <c r="E919" s="60"/>
    </row>
    <row r="920" spans="3:5" ht="15.75" customHeight="1" x14ac:dyDescent="0.3">
      <c r="C920" s="60"/>
      <c r="D920" s="60"/>
      <c r="E920" s="60"/>
    </row>
    <row r="921" spans="3:5" ht="15.75" customHeight="1" x14ac:dyDescent="0.3">
      <c r="C921" s="60"/>
      <c r="D921" s="60"/>
      <c r="E921" s="60"/>
    </row>
    <row r="922" spans="3:5" ht="15.75" customHeight="1" x14ac:dyDescent="0.3">
      <c r="C922" s="60"/>
      <c r="D922" s="60"/>
      <c r="E922" s="60"/>
    </row>
    <row r="923" spans="3:5" ht="15.75" customHeight="1" x14ac:dyDescent="0.3">
      <c r="C923" s="60"/>
      <c r="D923" s="60"/>
      <c r="E923" s="60"/>
    </row>
    <row r="924" spans="3:5" ht="15.75" customHeight="1" x14ac:dyDescent="0.3">
      <c r="C924" s="60"/>
      <c r="D924" s="60"/>
      <c r="E924" s="60"/>
    </row>
    <row r="925" spans="3:5" ht="15.75" customHeight="1" x14ac:dyDescent="0.3">
      <c r="C925" s="60"/>
      <c r="D925" s="60"/>
      <c r="E925" s="60"/>
    </row>
    <row r="926" spans="3:5" ht="15.75" customHeight="1" x14ac:dyDescent="0.3">
      <c r="C926" s="60"/>
      <c r="D926" s="60"/>
      <c r="E926" s="60"/>
    </row>
    <row r="927" spans="3:5" ht="15.75" customHeight="1" x14ac:dyDescent="0.3">
      <c r="C927" s="60"/>
      <c r="D927" s="60"/>
      <c r="E927" s="60"/>
    </row>
    <row r="928" spans="3:5" ht="15.75" customHeight="1" x14ac:dyDescent="0.3">
      <c r="C928" s="60"/>
      <c r="D928" s="60"/>
      <c r="E928" s="60"/>
    </row>
    <row r="929" spans="3:5" ht="15.75" customHeight="1" x14ac:dyDescent="0.3">
      <c r="C929" s="60"/>
      <c r="D929" s="60"/>
      <c r="E929" s="60"/>
    </row>
    <row r="930" spans="3:5" ht="15.75" customHeight="1" x14ac:dyDescent="0.3">
      <c r="C930" s="60"/>
      <c r="D930" s="60"/>
      <c r="E930" s="60"/>
    </row>
    <row r="931" spans="3:5" ht="15.75" customHeight="1" x14ac:dyDescent="0.3">
      <c r="C931" s="60"/>
      <c r="D931" s="60"/>
      <c r="E931" s="60"/>
    </row>
    <row r="932" spans="3:5" ht="15.75" customHeight="1" x14ac:dyDescent="0.3">
      <c r="C932" s="60"/>
      <c r="D932" s="60"/>
      <c r="E932" s="60"/>
    </row>
    <row r="933" spans="3:5" ht="15.75" customHeight="1" x14ac:dyDescent="0.3">
      <c r="C933" s="60"/>
      <c r="D933" s="60"/>
      <c r="E933" s="60"/>
    </row>
    <row r="934" spans="3:5" ht="15.75" customHeight="1" x14ac:dyDescent="0.3">
      <c r="C934" s="60"/>
      <c r="D934" s="60"/>
      <c r="E934" s="60"/>
    </row>
    <row r="935" spans="3:5" ht="15.75" customHeight="1" x14ac:dyDescent="0.3">
      <c r="C935" s="60"/>
      <c r="D935" s="60"/>
      <c r="E935" s="60"/>
    </row>
    <row r="936" spans="3:5" ht="15.75" customHeight="1" x14ac:dyDescent="0.3">
      <c r="C936" s="60"/>
      <c r="D936" s="60"/>
      <c r="E936" s="60"/>
    </row>
    <row r="937" spans="3:5" ht="15.75" customHeight="1" x14ac:dyDescent="0.3">
      <c r="C937" s="60"/>
      <c r="D937" s="60"/>
      <c r="E937" s="60"/>
    </row>
    <row r="938" spans="3:5" ht="15.75" customHeight="1" x14ac:dyDescent="0.3">
      <c r="C938" s="60"/>
      <c r="D938" s="60"/>
      <c r="E938" s="60"/>
    </row>
    <row r="939" spans="3:5" ht="15.75" customHeight="1" x14ac:dyDescent="0.3">
      <c r="C939" s="60"/>
      <c r="D939" s="60"/>
      <c r="E939" s="60"/>
    </row>
    <row r="940" spans="3:5" ht="15.75" customHeight="1" x14ac:dyDescent="0.3">
      <c r="C940" s="60"/>
      <c r="D940" s="60"/>
      <c r="E940" s="60"/>
    </row>
    <row r="941" spans="3:5" ht="15.75" customHeight="1" x14ac:dyDescent="0.3">
      <c r="C941" s="60"/>
      <c r="D941" s="60"/>
      <c r="E941" s="60"/>
    </row>
    <row r="942" spans="3:5" ht="15.75" customHeight="1" x14ac:dyDescent="0.3">
      <c r="C942" s="60"/>
      <c r="D942" s="60"/>
      <c r="E942" s="60"/>
    </row>
    <row r="943" spans="3:5" ht="15.75" customHeight="1" x14ac:dyDescent="0.3">
      <c r="C943" s="60"/>
      <c r="D943" s="60"/>
      <c r="E943" s="60"/>
    </row>
    <row r="944" spans="3:5" ht="15.75" customHeight="1" x14ac:dyDescent="0.3">
      <c r="C944" s="60"/>
      <c r="D944" s="60"/>
      <c r="E944" s="60"/>
    </row>
    <row r="945" spans="3:5" ht="15.75" customHeight="1" x14ac:dyDescent="0.3">
      <c r="C945" s="60"/>
      <c r="D945" s="60"/>
      <c r="E945" s="60"/>
    </row>
    <row r="946" spans="3:5" ht="15.75" customHeight="1" x14ac:dyDescent="0.3">
      <c r="C946" s="60"/>
      <c r="D946" s="60"/>
      <c r="E946" s="60"/>
    </row>
    <row r="947" spans="3:5" ht="15.75" customHeight="1" x14ac:dyDescent="0.3">
      <c r="C947" s="60"/>
      <c r="D947" s="60"/>
      <c r="E947" s="60"/>
    </row>
    <row r="948" spans="3:5" ht="15.75" customHeight="1" x14ac:dyDescent="0.3">
      <c r="C948" s="60"/>
      <c r="D948" s="60"/>
      <c r="E948" s="60"/>
    </row>
    <row r="949" spans="3:5" ht="15.75" customHeight="1" x14ac:dyDescent="0.3">
      <c r="C949" s="60"/>
      <c r="D949" s="60"/>
      <c r="E949" s="60"/>
    </row>
    <row r="950" spans="3:5" ht="15.75" customHeight="1" x14ac:dyDescent="0.3">
      <c r="C950" s="60"/>
      <c r="D950" s="60"/>
      <c r="E950" s="60"/>
    </row>
    <row r="951" spans="3:5" ht="15.75" customHeight="1" x14ac:dyDescent="0.3">
      <c r="C951" s="60"/>
      <c r="D951" s="60"/>
      <c r="E951" s="60"/>
    </row>
    <row r="952" spans="3:5" ht="15.75" customHeight="1" x14ac:dyDescent="0.3">
      <c r="C952" s="60"/>
      <c r="D952" s="60"/>
      <c r="E952" s="60"/>
    </row>
    <row r="953" spans="3:5" ht="15.75" customHeight="1" x14ac:dyDescent="0.3">
      <c r="C953" s="60"/>
      <c r="D953" s="60"/>
      <c r="E953" s="60"/>
    </row>
    <row r="954" spans="3:5" ht="15.75" customHeight="1" x14ac:dyDescent="0.3">
      <c r="C954" s="60"/>
      <c r="D954" s="60"/>
      <c r="E954" s="60"/>
    </row>
    <row r="955" spans="3:5" ht="15.75" customHeight="1" x14ac:dyDescent="0.3">
      <c r="C955" s="60"/>
      <c r="D955" s="60"/>
      <c r="E955" s="60"/>
    </row>
    <row r="956" spans="3:5" ht="15.75" customHeight="1" x14ac:dyDescent="0.3">
      <c r="C956" s="60"/>
      <c r="D956" s="60"/>
      <c r="E956" s="60"/>
    </row>
    <row r="957" spans="3:5" ht="15.75" customHeight="1" x14ac:dyDescent="0.3">
      <c r="C957" s="60"/>
      <c r="D957" s="60"/>
      <c r="E957" s="60"/>
    </row>
    <row r="958" spans="3:5" ht="15.75" customHeight="1" x14ac:dyDescent="0.3">
      <c r="C958" s="60"/>
      <c r="D958" s="60"/>
      <c r="E958" s="60"/>
    </row>
    <row r="959" spans="3:5" ht="15.75" customHeight="1" x14ac:dyDescent="0.3">
      <c r="C959" s="60"/>
      <c r="D959" s="60"/>
      <c r="E959" s="60"/>
    </row>
    <row r="960" spans="3:5" ht="15.75" customHeight="1" x14ac:dyDescent="0.3">
      <c r="C960" s="60"/>
      <c r="D960" s="60"/>
      <c r="E960" s="60"/>
    </row>
    <row r="961" spans="3:5" ht="15.75" customHeight="1" x14ac:dyDescent="0.3">
      <c r="C961" s="60"/>
      <c r="D961" s="60"/>
      <c r="E961" s="60"/>
    </row>
    <row r="962" spans="3:5" ht="15.75" customHeight="1" x14ac:dyDescent="0.3">
      <c r="C962" s="60"/>
      <c r="D962" s="60"/>
      <c r="E962" s="60"/>
    </row>
    <row r="963" spans="3:5" ht="15.75" customHeight="1" x14ac:dyDescent="0.3">
      <c r="C963" s="60"/>
      <c r="D963" s="60"/>
      <c r="E963" s="60"/>
    </row>
    <row r="964" spans="3:5" ht="15.75" customHeight="1" x14ac:dyDescent="0.3">
      <c r="C964" s="60"/>
      <c r="D964" s="60"/>
      <c r="E964" s="60"/>
    </row>
    <row r="965" spans="3:5" ht="15.75" customHeight="1" x14ac:dyDescent="0.3">
      <c r="C965" s="60"/>
      <c r="D965" s="60"/>
      <c r="E965" s="60"/>
    </row>
    <row r="966" spans="3:5" ht="15.75" customHeight="1" x14ac:dyDescent="0.3">
      <c r="C966" s="60"/>
      <c r="D966" s="60"/>
      <c r="E966" s="60"/>
    </row>
    <row r="967" spans="3:5" ht="15.75" customHeight="1" x14ac:dyDescent="0.3">
      <c r="C967" s="60"/>
      <c r="D967" s="60"/>
      <c r="E967" s="60"/>
    </row>
    <row r="968" spans="3:5" ht="15.75" customHeight="1" x14ac:dyDescent="0.3">
      <c r="C968" s="60"/>
      <c r="D968" s="60"/>
      <c r="E968" s="60"/>
    </row>
    <row r="969" spans="3:5" ht="15.75" customHeight="1" x14ac:dyDescent="0.3">
      <c r="C969" s="60"/>
      <c r="D969" s="60"/>
      <c r="E969" s="60"/>
    </row>
    <row r="970" spans="3:5" ht="15.75" customHeight="1" x14ac:dyDescent="0.3">
      <c r="C970" s="60"/>
      <c r="D970" s="60"/>
      <c r="E970" s="60"/>
    </row>
    <row r="971" spans="3:5" ht="15.75" customHeight="1" x14ac:dyDescent="0.3">
      <c r="C971" s="60"/>
      <c r="D971" s="60"/>
      <c r="E971" s="60"/>
    </row>
    <row r="972" spans="3:5" ht="15.75" customHeight="1" x14ac:dyDescent="0.3">
      <c r="C972" s="60"/>
      <c r="D972" s="60"/>
      <c r="E972" s="60"/>
    </row>
    <row r="973" spans="3:5" ht="15.75" customHeight="1" x14ac:dyDescent="0.3">
      <c r="C973" s="60"/>
      <c r="D973" s="60"/>
      <c r="E973" s="60"/>
    </row>
    <row r="974" spans="3:5" ht="15.75" customHeight="1" x14ac:dyDescent="0.3">
      <c r="C974" s="60"/>
      <c r="D974" s="60"/>
      <c r="E974" s="60"/>
    </row>
    <row r="975" spans="3:5" ht="15.75" customHeight="1" x14ac:dyDescent="0.3">
      <c r="C975" s="60"/>
      <c r="D975" s="60"/>
      <c r="E975" s="60"/>
    </row>
    <row r="976" spans="3:5" ht="15.75" customHeight="1" x14ac:dyDescent="0.3">
      <c r="C976" s="60"/>
      <c r="D976" s="60"/>
      <c r="E976" s="60"/>
    </row>
    <row r="977" spans="3:5" ht="15.75" customHeight="1" x14ac:dyDescent="0.3">
      <c r="C977" s="60"/>
      <c r="D977" s="60"/>
      <c r="E977" s="60"/>
    </row>
    <row r="978" spans="3:5" ht="15.75" customHeight="1" x14ac:dyDescent="0.3">
      <c r="C978" s="60"/>
      <c r="D978" s="60"/>
      <c r="E978" s="60"/>
    </row>
    <row r="979" spans="3:5" ht="15.75" customHeight="1" x14ac:dyDescent="0.3">
      <c r="C979" s="60"/>
      <c r="D979" s="60"/>
      <c r="E979" s="60"/>
    </row>
    <row r="980" spans="3:5" ht="15.75" customHeight="1" x14ac:dyDescent="0.3">
      <c r="C980" s="60"/>
      <c r="D980" s="60"/>
      <c r="E980" s="60"/>
    </row>
    <row r="981" spans="3:5" ht="15.75" customHeight="1" x14ac:dyDescent="0.3">
      <c r="C981" s="60"/>
      <c r="D981" s="60"/>
      <c r="E981" s="60"/>
    </row>
    <row r="982" spans="3:5" ht="15.75" customHeight="1" x14ac:dyDescent="0.3">
      <c r="C982" s="60"/>
      <c r="D982" s="60"/>
      <c r="E982" s="60"/>
    </row>
    <row r="983" spans="3:5" ht="15.75" customHeight="1" x14ac:dyDescent="0.3">
      <c r="C983" s="60"/>
      <c r="D983" s="60"/>
      <c r="E983" s="60"/>
    </row>
    <row r="984" spans="3:5" ht="15.75" customHeight="1" x14ac:dyDescent="0.3">
      <c r="C984" s="60"/>
      <c r="D984" s="60"/>
      <c r="E984" s="60"/>
    </row>
    <row r="985" spans="3:5" ht="15.75" customHeight="1" x14ac:dyDescent="0.3">
      <c r="C985" s="60"/>
      <c r="D985" s="60"/>
      <c r="E985" s="60"/>
    </row>
    <row r="986" spans="3:5" ht="15.75" customHeight="1" x14ac:dyDescent="0.3">
      <c r="C986" s="60"/>
      <c r="D986" s="60"/>
      <c r="E986" s="60"/>
    </row>
    <row r="987" spans="3:5" ht="15.75" customHeight="1" x14ac:dyDescent="0.3">
      <c r="C987" s="60"/>
      <c r="D987" s="60"/>
      <c r="E987" s="60"/>
    </row>
    <row r="988" spans="3:5" ht="15.75" customHeight="1" x14ac:dyDescent="0.3">
      <c r="C988" s="60"/>
      <c r="D988" s="60"/>
      <c r="E988" s="60"/>
    </row>
    <row r="989" spans="3:5" ht="15.75" customHeight="1" x14ac:dyDescent="0.3">
      <c r="C989" s="60"/>
      <c r="D989" s="60"/>
      <c r="E989" s="60"/>
    </row>
    <row r="990" spans="3:5" ht="15.75" customHeight="1" x14ac:dyDescent="0.3">
      <c r="C990" s="60"/>
      <c r="D990" s="60"/>
      <c r="E990" s="60"/>
    </row>
    <row r="991" spans="3:5" ht="15.75" customHeight="1" x14ac:dyDescent="0.3">
      <c r="C991" s="60"/>
      <c r="D991" s="60"/>
      <c r="E991" s="60"/>
    </row>
    <row r="992" spans="3:5" ht="15.75" customHeight="1" x14ac:dyDescent="0.3">
      <c r="C992" s="60"/>
      <c r="D992" s="60"/>
      <c r="E992" s="60"/>
    </row>
    <row r="993" spans="3:5" ht="15.75" customHeight="1" x14ac:dyDescent="0.3">
      <c r="C993" s="60"/>
      <c r="D993" s="60"/>
      <c r="E993" s="60"/>
    </row>
    <row r="994" spans="3:5" ht="15.75" customHeight="1" x14ac:dyDescent="0.3">
      <c r="C994" s="60"/>
      <c r="D994" s="60"/>
      <c r="E994" s="60"/>
    </row>
    <row r="995" spans="3:5" ht="15.75" customHeight="1" x14ac:dyDescent="0.3">
      <c r="C995" s="60"/>
      <c r="D995" s="60"/>
      <c r="E995" s="60"/>
    </row>
    <row r="996" spans="3:5" ht="15.75" customHeight="1" x14ac:dyDescent="0.3">
      <c r="C996" s="60"/>
      <c r="D996" s="60"/>
      <c r="E996" s="60"/>
    </row>
    <row r="997" spans="3:5" ht="15.75" customHeight="1" x14ac:dyDescent="0.3">
      <c r="C997" s="60"/>
      <c r="D997" s="60"/>
      <c r="E997" s="60"/>
    </row>
    <row r="998" spans="3:5" ht="15.75" customHeight="1" x14ac:dyDescent="0.3">
      <c r="C998" s="60"/>
      <c r="D998" s="60"/>
      <c r="E998" s="60"/>
    </row>
    <row r="999" spans="3:5" ht="15.75" customHeight="1" x14ac:dyDescent="0.3">
      <c r="C999" s="60"/>
      <c r="D999" s="60"/>
      <c r="E999" s="60"/>
    </row>
    <row r="1000" spans="3:5" ht="15.75" customHeight="1" x14ac:dyDescent="0.3">
      <c r="C1000" s="60"/>
      <c r="D1000" s="60"/>
      <c r="E1000" s="60"/>
    </row>
    <row r="1001" spans="3:5" ht="15.75" customHeight="1" x14ac:dyDescent="0.3">
      <c r="C1001" s="60"/>
      <c r="D1001" s="60"/>
      <c r="E1001" s="60"/>
    </row>
    <row r="1002" spans="3:5" ht="15.75" customHeight="1" x14ac:dyDescent="0.3">
      <c r="C1002" s="60"/>
      <c r="D1002" s="60"/>
      <c r="E1002" s="60"/>
    </row>
  </sheetData>
  <mergeCells count="1">
    <mergeCell ref="B31:F31"/>
  </mergeCells>
  <pageMargins left="0.7" right="0.7" top="0.75" bottom="0.75" header="0" footer="0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Detalle por Teatro</vt:lpstr>
      <vt:lpstr>Consolidado por tipo de formato</vt:lpstr>
      <vt:lpstr>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Cuervo</dc:creator>
  <cp:lastModifiedBy>diana armenta celis</cp:lastModifiedBy>
  <cp:lastPrinted>2025-10-30T18:28:20Z</cp:lastPrinted>
  <dcterms:created xsi:type="dcterms:W3CDTF">2025-09-22T03:58:00Z</dcterms:created>
  <dcterms:modified xsi:type="dcterms:W3CDTF">2025-10-30T18:37:32Z</dcterms:modified>
</cp:coreProperties>
</file>